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6FF8A075-E0CE-ED49-81FA-0D54AB5D34F2}" xr6:coauthVersionLast="47" xr6:coauthVersionMax="47" xr10:uidLastSave="{00000000-0000-0000-0000-000000000000}"/>
  <bookViews>
    <workbookView xWindow="0" yWindow="760" windowWidth="25600" windowHeight="14100" tabRatio="820" activeTab="6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8" l="1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S29" i="24"/>
  <c r="S56" i="24"/>
  <c r="S55" i="24"/>
  <c r="S54" i="24"/>
  <c r="S53" i="24"/>
  <c r="S52" i="24"/>
  <c r="S51" i="24"/>
  <c r="S50" i="24"/>
  <c r="S49" i="24"/>
  <c r="S48" i="24"/>
  <c r="S47" i="24"/>
  <c r="S46" i="24"/>
  <c r="S45" i="24"/>
  <c r="S44" i="24"/>
  <c r="S43" i="24"/>
  <c r="S42" i="24"/>
  <c r="S41" i="24"/>
  <c r="S40" i="24"/>
  <c r="S39" i="24"/>
  <c r="S38" i="24"/>
  <c r="S37" i="24"/>
  <c r="S36" i="24"/>
  <c r="S35" i="24"/>
  <c r="S34" i="24"/>
  <c r="S33" i="24"/>
  <c r="S32" i="24"/>
  <c r="S31" i="24"/>
  <c r="S30" i="24"/>
  <c r="S28" i="24"/>
  <c r="S27" i="24"/>
  <c r="S26" i="24"/>
  <c r="S25" i="24"/>
  <c r="S24" i="24"/>
  <c r="S23" i="24"/>
  <c r="S22" i="24"/>
  <c r="S21" i="24"/>
  <c r="S20" i="24"/>
  <c r="S19" i="24"/>
  <c r="S18" i="24"/>
  <c r="S17" i="24"/>
  <c r="S16" i="24"/>
  <c r="S15" i="24"/>
  <c r="S14" i="24"/>
  <c r="S12" i="24"/>
  <c r="S11" i="24"/>
  <c r="S13" i="24"/>
  <c r="G11" i="9"/>
  <c r="G11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5" i="29"/>
  <c r="V16" i="29"/>
  <c r="V14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2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20" i="19"/>
  <c r="R18" i="19"/>
  <c r="R29" i="19"/>
  <c r="R28" i="19"/>
  <c r="R27" i="19"/>
  <c r="R26" i="19"/>
  <c r="R22" i="19"/>
  <c r="R25" i="19"/>
  <c r="R24" i="19"/>
  <c r="R21" i="19"/>
  <c r="R19" i="19"/>
  <c r="R17" i="19"/>
  <c r="R16" i="19"/>
  <c r="R15" i="19"/>
  <c r="R13" i="19"/>
  <c r="R14" i="19"/>
  <c r="R11" i="19"/>
  <c r="R12" i="19"/>
  <c r="P23" i="19"/>
  <c r="AB27" i="19"/>
  <c r="L17" i="36"/>
  <c r="L15" i="31"/>
  <c r="S18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7" i="25"/>
  <c r="S19" i="25"/>
  <c r="S15" i="25"/>
  <c r="S16" i="25"/>
  <c r="S14" i="25"/>
  <c r="S13" i="25"/>
  <c r="S12" i="25"/>
  <c r="S11" i="25"/>
  <c r="Q15" i="9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3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4" i="13"/>
  <c r="L12" i="13"/>
  <c r="L13" i="13"/>
  <c r="L11" i="13"/>
  <c r="L15" i="13"/>
  <c r="J15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7" i="24"/>
  <c r="N30" i="24"/>
  <c r="N29" i="24"/>
  <c r="N27" i="24"/>
  <c r="N26" i="24"/>
  <c r="N25" i="24"/>
  <c r="N16" i="24"/>
  <c r="N22" i="24"/>
  <c r="N20" i="24"/>
  <c r="N21" i="24"/>
  <c r="N18" i="24"/>
  <c r="N19" i="24"/>
  <c r="N14" i="24"/>
  <c r="N12" i="24"/>
  <c r="N11" i="24"/>
  <c r="N13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5" i="29"/>
  <c r="P17" i="29"/>
  <c r="P14" i="29"/>
  <c r="P12" i="29"/>
  <c r="N29" i="19" l="1"/>
  <c r="AB26" i="19"/>
  <c r="AB25" i="19"/>
  <c r="AB24" i="19"/>
  <c r="N19" i="29"/>
  <c r="L30" i="24"/>
  <c r="J12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1" i="7"/>
  <c r="N16" i="7"/>
  <c r="N14" i="7"/>
  <c r="N15" i="7"/>
  <c r="N12" i="7"/>
  <c r="AB20" i="7"/>
  <c r="N13" i="7"/>
  <c r="P17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O16" i="25" l="1"/>
  <c r="H12" i="36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L14" i="35"/>
  <c r="F25" i="24" l="1"/>
  <c r="F16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H21" i="29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2" i="30"/>
  <c r="J13" i="30"/>
  <c r="J11" i="30"/>
  <c r="J22" i="7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20" i="19"/>
  <c r="J18" i="19"/>
  <c r="J29" i="19"/>
  <c r="J28" i="19"/>
  <c r="J25" i="19"/>
  <c r="J24" i="19"/>
  <c r="J19" i="19"/>
  <c r="J15" i="19"/>
  <c r="J22" i="19"/>
  <c r="J17" i="19"/>
  <c r="J21" i="19"/>
  <c r="J13" i="19"/>
  <c r="J26" i="19"/>
  <c r="J16" i="19"/>
  <c r="J11" i="19"/>
  <c r="J14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9" i="19"/>
  <c r="H15" i="19"/>
  <c r="H27" i="19"/>
  <c r="H22" i="19"/>
  <c r="H17" i="19"/>
  <c r="H21" i="19"/>
  <c r="H13" i="19"/>
  <c r="H26" i="19"/>
  <c r="H11" i="19"/>
  <c r="H16" i="19"/>
  <c r="H14" i="19"/>
  <c r="H12" i="19"/>
  <c r="J17" i="28" l="1"/>
  <c r="F11" i="29"/>
  <c r="AB23" i="19"/>
  <c r="F16" i="19"/>
  <c r="F19" i="19"/>
  <c r="F15" i="19"/>
  <c r="F27" i="19"/>
  <c r="F22" i="19"/>
  <c r="F17" i="19"/>
  <c r="F21" i="19"/>
  <c r="F11" i="19"/>
  <c r="F13" i="19"/>
  <c r="F14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1" i="25"/>
  <c r="Z30" i="19" l="1"/>
  <c r="Z23" i="19"/>
  <c r="Z20" i="19"/>
  <c r="Z18" i="19"/>
  <c r="Z29" i="19"/>
  <c r="Z28" i="19"/>
  <c r="Z25" i="19"/>
  <c r="Z24" i="19"/>
  <c r="Z16" i="19"/>
  <c r="Z19" i="19"/>
  <c r="Z15" i="19"/>
  <c r="Z27" i="19"/>
  <c r="Z22" i="19"/>
  <c r="Z21" i="19"/>
  <c r="Z17" i="19"/>
  <c r="Z11" i="19"/>
  <c r="Z13" i="19"/>
  <c r="Z14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4" i="24"/>
  <c r="P17" i="24"/>
  <c r="P23" i="24"/>
  <c r="P27" i="24"/>
  <c r="P22" i="24"/>
  <c r="P20" i="24"/>
  <c r="P19" i="24"/>
  <c r="P12" i="24"/>
  <c r="P29" i="24"/>
  <c r="P16" i="24"/>
  <c r="P15" i="24"/>
  <c r="P14" i="24"/>
  <c r="P25" i="24"/>
  <c r="P21" i="24"/>
  <c r="P11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5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7" i="30"/>
  <c r="T16" i="30"/>
  <c r="T15" i="30"/>
  <c r="T11" i="30"/>
  <c r="T14" i="30"/>
  <c r="T12" i="30"/>
  <c r="X32" i="19" l="1"/>
  <c r="X31" i="19"/>
  <c r="X30" i="19"/>
  <c r="X23" i="19"/>
  <c r="X20" i="19"/>
  <c r="X18" i="19"/>
  <c r="X29" i="19"/>
  <c r="X28" i="19"/>
  <c r="X25" i="19"/>
  <c r="X24" i="19"/>
  <c r="X16" i="19"/>
  <c r="X19" i="19"/>
  <c r="X15" i="19"/>
  <c r="X27" i="19"/>
  <c r="X22" i="19"/>
  <c r="X21" i="19"/>
  <c r="X17" i="19"/>
  <c r="X11" i="19"/>
  <c r="X13" i="19"/>
  <c r="X14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2" i="13"/>
  <c r="N13" i="13"/>
  <c r="R24" i="29" l="1"/>
  <c r="W17" i="25" l="1"/>
  <c r="U31" i="25"/>
  <c r="U30" i="25"/>
  <c r="U29" i="25"/>
  <c r="U28" i="25"/>
  <c r="U27" i="25"/>
  <c r="U26" i="25"/>
  <c r="U25" i="25"/>
  <c r="U23" i="25"/>
  <c r="U24" i="25"/>
  <c r="U20" i="25"/>
  <c r="U18" i="25"/>
  <c r="U19" i="25"/>
  <c r="U15" i="25"/>
  <c r="U22" i="25"/>
  <c r="U17" i="25"/>
  <c r="U13" i="25"/>
  <c r="U12" i="25"/>
  <c r="U14" i="25"/>
  <c r="U16" i="25"/>
  <c r="U11" i="25"/>
  <c r="V33" i="19" l="1"/>
  <c r="V32" i="19"/>
  <c r="V31" i="19"/>
  <c r="V30" i="19"/>
  <c r="V23" i="19"/>
  <c r="V20" i="19"/>
  <c r="V18" i="19"/>
  <c r="V29" i="19"/>
  <c r="V28" i="19"/>
  <c r="V25" i="19"/>
  <c r="V24" i="19"/>
  <c r="V16" i="19"/>
  <c r="V19" i="19"/>
  <c r="V15" i="19"/>
  <c r="V27" i="19"/>
  <c r="V22" i="19"/>
  <c r="V21" i="19"/>
  <c r="V17" i="19"/>
  <c r="V11" i="19"/>
  <c r="V13" i="19"/>
  <c r="V14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J17" i="24"/>
  <c r="J37" i="24"/>
  <c r="J42" i="24"/>
  <c r="J22" i="24"/>
  <c r="J41" i="24"/>
  <c r="J40" i="24"/>
  <c r="J39" i="24"/>
  <c r="J30" i="24"/>
  <c r="J38" i="24"/>
  <c r="J32" i="24"/>
  <c r="J36" i="24"/>
  <c r="J35" i="24"/>
  <c r="J34" i="24"/>
  <c r="J23" i="24"/>
  <c r="J27" i="24"/>
  <c r="J26" i="24"/>
  <c r="J31" i="24"/>
  <c r="J28" i="24"/>
  <c r="J12" i="24"/>
  <c r="J19" i="24"/>
  <c r="J24" i="24"/>
  <c r="J20" i="24"/>
  <c r="J29" i="24"/>
  <c r="J18" i="24"/>
  <c r="J25" i="24"/>
  <c r="J16" i="24"/>
  <c r="J14" i="24"/>
  <c r="J21" i="24"/>
  <c r="J11" i="24"/>
  <c r="J13" i="24"/>
  <c r="N11" i="29"/>
  <c r="T22" i="7" l="1"/>
  <c r="T17" i="7"/>
  <c r="T11" i="7"/>
  <c r="T15" i="7"/>
  <c r="T16" i="7"/>
  <c r="T14" i="7"/>
  <c r="T13" i="7"/>
  <c r="T20" i="7"/>
  <c r="T18" i="7"/>
  <c r="N11" i="31" l="1"/>
  <c r="R11" i="7" l="1"/>
  <c r="R14" i="7"/>
  <c r="R15" i="7"/>
  <c r="R16" i="7"/>
  <c r="R13" i="7"/>
  <c r="R12" i="7"/>
  <c r="R18" i="7"/>
  <c r="AB13" i="19"/>
  <c r="AB22" i="19"/>
  <c r="L11" i="36" l="1"/>
  <c r="U11" i="36" s="1"/>
  <c r="Q28" i="25"/>
  <c r="Q15" i="25"/>
  <c r="Q23" i="25"/>
  <c r="Q25" i="25"/>
  <c r="Q27" i="25"/>
  <c r="Q19" i="25"/>
  <c r="Q26" i="25"/>
  <c r="Q24" i="25"/>
  <c r="Q20" i="25"/>
  <c r="Q22" i="25"/>
  <c r="Q18" i="25"/>
  <c r="Q17" i="25"/>
  <c r="Q13" i="25"/>
  <c r="Q12" i="25"/>
  <c r="Q14" i="25"/>
  <c r="Q16" i="25"/>
  <c r="Q11" i="25"/>
  <c r="Q13" i="9"/>
  <c r="Q11" i="9"/>
  <c r="L14" i="2"/>
  <c r="L17" i="2"/>
  <c r="L15" i="2"/>
  <c r="L16" i="2"/>
  <c r="L11" i="2"/>
  <c r="L13" i="2"/>
  <c r="L12" i="2"/>
  <c r="J12" i="2"/>
  <c r="L21" i="31"/>
  <c r="L20" i="31"/>
  <c r="L19" i="31"/>
  <c r="L18" i="31"/>
  <c r="L16" i="31"/>
  <c r="L13" i="31"/>
  <c r="L17" i="31"/>
  <c r="L14" i="31"/>
  <c r="L12" i="31"/>
  <c r="L11" i="31"/>
  <c r="P17" i="7" l="1"/>
  <c r="P22" i="7"/>
  <c r="AA22" i="7" s="1"/>
  <c r="P11" i="7"/>
  <c r="P15" i="7"/>
  <c r="P16" i="7"/>
  <c r="P14" i="7"/>
  <c r="P13" i="7"/>
  <c r="P12" i="7"/>
  <c r="P20" i="7"/>
  <c r="P18" i="7"/>
  <c r="R16" i="30" l="1"/>
  <c r="R23" i="30"/>
  <c r="R22" i="30"/>
  <c r="R21" i="30"/>
  <c r="R17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7" i="19"/>
  <c r="P16" i="19"/>
  <c r="P22" i="19"/>
  <c r="P15" i="19"/>
  <c r="P19" i="19"/>
  <c r="P21" i="19"/>
  <c r="P11" i="19"/>
  <c r="P13" i="19"/>
  <c r="P14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5" i="25"/>
  <c r="O23" i="25"/>
  <c r="O25" i="25"/>
  <c r="O27" i="25"/>
  <c r="O19" i="25"/>
  <c r="O26" i="25"/>
  <c r="O18" i="25"/>
  <c r="O24" i="25"/>
  <c r="O21" i="25"/>
  <c r="O20" i="25"/>
  <c r="O22" i="25"/>
  <c r="O17" i="25"/>
  <c r="O13" i="25"/>
  <c r="O14" i="25"/>
  <c r="O12" i="25"/>
  <c r="O11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6" i="30"/>
  <c r="P22" i="30"/>
  <c r="P21" i="30"/>
  <c r="P19" i="30"/>
  <c r="P15" i="30"/>
  <c r="P18" i="30"/>
  <c r="P11" i="30"/>
  <c r="P14" i="30"/>
  <c r="P12" i="30"/>
  <c r="O36" i="30"/>
  <c r="AB19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3" i="29"/>
  <c r="L24" i="29"/>
  <c r="L18" i="29"/>
  <c r="L22" i="29"/>
  <c r="L21" i="29"/>
  <c r="L14" i="29"/>
  <c r="L15" i="29"/>
  <c r="L17" i="29"/>
  <c r="L20" i="29"/>
  <c r="L19" i="29"/>
  <c r="L12" i="29"/>
  <c r="L13" i="29"/>
  <c r="L11" i="29"/>
  <c r="L11" i="24" l="1"/>
  <c r="L13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20" i="19"/>
  <c r="N18" i="19"/>
  <c r="N28" i="19"/>
  <c r="N25" i="19"/>
  <c r="N24" i="19"/>
  <c r="N27" i="19"/>
  <c r="N17" i="19"/>
  <c r="N16" i="19"/>
  <c r="N22" i="19"/>
  <c r="N15" i="19"/>
  <c r="N19" i="19"/>
  <c r="N11" i="19"/>
  <c r="N21" i="19"/>
  <c r="N13" i="19"/>
  <c r="N12" i="19"/>
  <c r="N14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5" i="25"/>
  <c r="M23" i="25"/>
  <c r="M25" i="25"/>
  <c r="M27" i="25"/>
  <c r="M19" i="25"/>
  <c r="M26" i="25"/>
  <c r="M18" i="25"/>
  <c r="M21" i="25"/>
  <c r="M20" i="25"/>
  <c r="M17" i="25"/>
  <c r="M13" i="25"/>
  <c r="M14" i="25"/>
  <c r="M22" i="25"/>
  <c r="M12" i="25"/>
  <c r="M16" i="25"/>
  <c r="M11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5" i="25"/>
  <c r="K23" i="25"/>
  <c r="K25" i="25"/>
  <c r="K27" i="25"/>
  <c r="K19" i="25"/>
  <c r="K26" i="25"/>
  <c r="K18" i="25"/>
  <c r="K21" i="25"/>
  <c r="K20" i="25"/>
  <c r="K17" i="25"/>
  <c r="K13" i="25"/>
  <c r="K14" i="25"/>
  <c r="K24" i="25"/>
  <c r="K12" i="25"/>
  <c r="K16" i="25"/>
  <c r="K11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20" i="7"/>
  <c r="L17" i="7"/>
  <c r="L11" i="7"/>
  <c r="L15" i="7"/>
  <c r="L16" i="7"/>
  <c r="L14" i="7"/>
  <c r="L13" i="7"/>
  <c r="L12" i="7"/>
  <c r="L18" i="7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6" i="30"/>
  <c r="N23" i="30"/>
  <c r="N22" i="30"/>
  <c r="N21" i="30"/>
  <c r="N19" i="30"/>
  <c r="N15" i="30"/>
  <c r="N18" i="30"/>
  <c r="N17" i="30"/>
  <c r="N11" i="30"/>
  <c r="N14" i="30"/>
  <c r="N12" i="30"/>
  <c r="M36" i="30"/>
  <c r="L33" i="19"/>
  <c r="L32" i="19"/>
  <c r="L31" i="19"/>
  <c r="L30" i="19"/>
  <c r="L23" i="19"/>
  <c r="L20" i="19"/>
  <c r="L18" i="19"/>
  <c r="L29" i="19"/>
  <c r="L28" i="19"/>
  <c r="L25" i="19"/>
  <c r="L24" i="19"/>
  <c r="L27" i="19"/>
  <c r="L17" i="19"/>
  <c r="L16" i="19"/>
  <c r="L22" i="19"/>
  <c r="L15" i="19"/>
  <c r="L19" i="19"/>
  <c r="L11" i="19"/>
  <c r="L12" i="19"/>
  <c r="L21" i="19"/>
  <c r="L13" i="19"/>
  <c r="L14" i="19"/>
  <c r="L26" i="19"/>
  <c r="K34" i="19"/>
  <c r="J18" i="29" l="1"/>
  <c r="J22" i="29"/>
  <c r="J21" i="29"/>
  <c r="J14" i="29"/>
  <c r="J15" i="29"/>
  <c r="J17" i="29"/>
  <c r="J19" i="29"/>
  <c r="J16" i="29"/>
  <c r="J12" i="29"/>
  <c r="J13" i="29"/>
  <c r="J11" i="29"/>
  <c r="H23" i="13"/>
  <c r="H22" i="13"/>
  <c r="H21" i="13"/>
  <c r="H15" i="13"/>
  <c r="H17" i="13"/>
  <c r="H16" i="13"/>
  <c r="H20" i="13"/>
  <c r="H18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20" i="19"/>
  <c r="T18" i="19"/>
  <c r="T29" i="19"/>
  <c r="T28" i="19"/>
  <c r="T25" i="19"/>
  <c r="T24" i="19"/>
  <c r="T27" i="19"/>
  <c r="AA27" i="19" s="1"/>
  <c r="T17" i="19"/>
  <c r="AA17" i="19" s="1"/>
  <c r="T16" i="19"/>
  <c r="AA16" i="19" s="1"/>
  <c r="T22" i="19"/>
  <c r="AA22" i="19" s="1"/>
  <c r="T15" i="19"/>
  <c r="AA15" i="19" s="1"/>
  <c r="T19" i="19"/>
  <c r="AA19" i="19" s="1"/>
  <c r="T11" i="19"/>
  <c r="AA11" i="19" s="1"/>
  <c r="T12" i="19"/>
  <c r="T13" i="19"/>
  <c r="AA13" i="19" s="1"/>
  <c r="T21" i="19"/>
  <c r="AA21" i="19" s="1"/>
  <c r="T14" i="19"/>
  <c r="AA14" i="19" s="1"/>
  <c r="T26" i="19"/>
  <c r="AA26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8" i="19"/>
  <c r="P20" i="19"/>
  <c r="P30" i="19"/>
  <c r="P31" i="19"/>
  <c r="P32" i="19"/>
  <c r="P33" i="19"/>
  <c r="G3" i="30"/>
  <c r="G3" i="7"/>
  <c r="Z20" i="7"/>
  <c r="Z12" i="7"/>
  <c r="Z14" i="7"/>
  <c r="Z15" i="7"/>
  <c r="Z13" i="7"/>
  <c r="Z16" i="7"/>
  <c r="Z11" i="7"/>
  <c r="Z17" i="7"/>
  <c r="Z18" i="7"/>
  <c r="V20" i="7"/>
  <c r="V12" i="7"/>
  <c r="V14" i="7"/>
  <c r="V15" i="7"/>
  <c r="V13" i="7"/>
  <c r="V16" i="7"/>
  <c r="V11" i="7"/>
  <c r="V17" i="7"/>
  <c r="J20" i="7"/>
  <c r="J12" i="7"/>
  <c r="J14" i="7"/>
  <c r="J15" i="7"/>
  <c r="J13" i="7"/>
  <c r="J16" i="7"/>
  <c r="J11" i="7"/>
  <c r="J17" i="7"/>
  <c r="J18" i="7"/>
  <c r="H20" i="7"/>
  <c r="H12" i="7"/>
  <c r="H14" i="7"/>
  <c r="H15" i="7"/>
  <c r="H13" i="7"/>
  <c r="H16" i="7"/>
  <c r="H11" i="7"/>
  <c r="H17" i="7"/>
  <c r="F20" i="7"/>
  <c r="F12" i="7"/>
  <c r="F14" i="7"/>
  <c r="F15" i="7"/>
  <c r="F13" i="7"/>
  <c r="F16" i="7"/>
  <c r="F11" i="7"/>
  <c r="F17" i="7"/>
  <c r="G16" i="25"/>
  <c r="G12" i="25"/>
  <c r="G24" i="25"/>
  <c r="G22" i="25"/>
  <c r="G14" i="25"/>
  <c r="G13" i="25"/>
  <c r="G17" i="25"/>
  <c r="G20" i="25"/>
  <c r="G21" i="25"/>
  <c r="G18" i="25"/>
  <c r="G26" i="25"/>
  <c r="G19" i="25"/>
  <c r="G27" i="25"/>
  <c r="G25" i="25"/>
  <c r="G23" i="25"/>
  <c r="G15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5" i="29"/>
  <c r="T14" i="29"/>
  <c r="T21" i="29"/>
  <c r="T22" i="29"/>
  <c r="T18" i="29"/>
  <c r="T24" i="29"/>
  <c r="N13" i="29"/>
  <c r="N12" i="29"/>
  <c r="N16" i="29"/>
  <c r="N20" i="29"/>
  <c r="N17" i="29"/>
  <c r="N15" i="29"/>
  <c r="N14" i="29"/>
  <c r="N21" i="29"/>
  <c r="N18" i="29"/>
  <c r="N24" i="29"/>
  <c r="H11" i="29"/>
  <c r="W11" i="29" s="1"/>
  <c r="H13" i="29"/>
  <c r="H12" i="29"/>
  <c r="H16" i="29"/>
  <c r="H19" i="29"/>
  <c r="H20" i="29"/>
  <c r="H17" i="29"/>
  <c r="H15" i="29"/>
  <c r="H14" i="29"/>
  <c r="H22" i="29"/>
  <c r="H18" i="29"/>
  <c r="F13" i="29"/>
  <c r="F12" i="29"/>
  <c r="F16" i="29"/>
  <c r="F19" i="29"/>
  <c r="F20" i="29"/>
  <c r="W20" i="29" s="1"/>
  <c r="F17" i="29"/>
  <c r="F15" i="29"/>
  <c r="F14" i="29"/>
  <c r="F21" i="29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U21" i="28" s="1"/>
  <c r="R22" i="28"/>
  <c r="R23" i="28"/>
  <c r="R24" i="28"/>
  <c r="R25" i="28"/>
  <c r="R26" i="28"/>
  <c r="R27" i="28"/>
  <c r="R28" i="28"/>
  <c r="U28" i="28" s="1"/>
  <c r="R29" i="28"/>
  <c r="R30" i="28"/>
  <c r="R31" i="28"/>
  <c r="R56" i="24"/>
  <c r="R13" i="24"/>
  <c r="R21" i="24"/>
  <c r="R14" i="24"/>
  <c r="R25" i="24"/>
  <c r="R16" i="24"/>
  <c r="R29" i="24"/>
  <c r="R18" i="24"/>
  <c r="R24" i="24"/>
  <c r="R28" i="24"/>
  <c r="R27" i="24"/>
  <c r="R35" i="24"/>
  <c r="R32" i="24"/>
  <c r="R30" i="24"/>
  <c r="R41" i="24"/>
  <c r="R15" i="24"/>
  <c r="R19" i="24"/>
  <c r="R12" i="24"/>
  <c r="R31" i="24"/>
  <c r="R26" i="24"/>
  <c r="R23" i="24"/>
  <c r="R34" i="24"/>
  <c r="R36" i="24"/>
  <c r="R38" i="24"/>
  <c r="R39" i="24"/>
  <c r="R40" i="24"/>
  <c r="R22" i="24"/>
  <c r="R42" i="24"/>
  <c r="R37" i="24"/>
  <c r="R17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5" i="24"/>
  <c r="L16" i="24"/>
  <c r="L20" i="24"/>
  <c r="L18" i="24"/>
  <c r="L24" i="24"/>
  <c r="L28" i="24"/>
  <c r="L27" i="24"/>
  <c r="L35" i="24"/>
  <c r="L32" i="24"/>
  <c r="L41" i="24"/>
  <c r="L15" i="24"/>
  <c r="L19" i="24"/>
  <c r="L12" i="24"/>
  <c r="L31" i="24"/>
  <c r="L26" i="24"/>
  <c r="L23" i="24"/>
  <c r="L34" i="24"/>
  <c r="L36" i="24"/>
  <c r="L38" i="24"/>
  <c r="L39" i="24"/>
  <c r="L40" i="24"/>
  <c r="L22" i="24"/>
  <c r="L42" i="24"/>
  <c r="L37" i="24"/>
  <c r="L17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1" i="24"/>
  <c r="H14" i="24"/>
  <c r="H25" i="24"/>
  <c r="H16" i="24"/>
  <c r="H29" i="24"/>
  <c r="H20" i="24"/>
  <c r="H18" i="24"/>
  <c r="H24" i="24"/>
  <c r="H28" i="24"/>
  <c r="H27" i="24"/>
  <c r="H35" i="24"/>
  <c r="H32" i="24"/>
  <c r="H30" i="24"/>
  <c r="H15" i="24"/>
  <c r="H19" i="24"/>
  <c r="H12" i="24"/>
  <c r="H31" i="24"/>
  <c r="H26" i="24"/>
  <c r="H23" i="24"/>
  <c r="H34" i="24"/>
  <c r="H36" i="24"/>
  <c r="H38" i="24"/>
  <c r="H39" i="24"/>
  <c r="H40" i="24"/>
  <c r="H22" i="24"/>
  <c r="H42" i="24"/>
  <c r="H37" i="24"/>
  <c r="H17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3" i="24"/>
  <c r="F21" i="24"/>
  <c r="F14" i="24"/>
  <c r="F20" i="24"/>
  <c r="F18" i="24"/>
  <c r="F24" i="24"/>
  <c r="F28" i="24"/>
  <c r="F27" i="24"/>
  <c r="F35" i="24"/>
  <c r="F32" i="24"/>
  <c r="F30" i="24"/>
  <c r="F41" i="24"/>
  <c r="F31" i="24"/>
  <c r="F26" i="24"/>
  <c r="F23" i="24"/>
  <c r="F34" i="24"/>
  <c r="F36" i="24"/>
  <c r="F38" i="24"/>
  <c r="F39" i="24"/>
  <c r="F40" i="24"/>
  <c r="F22" i="24"/>
  <c r="F42" i="24"/>
  <c r="F37" i="24"/>
  <c r="F17" i="24"/>
  <c r="F33" i="24"/>
  <c r="F43" i="24"/>
  <c r="F44" i="24"/>
  <c r="F45" i="24"/>
  <c r="F46" i="24"/>
  <c r="F47" i="24"/>
  <c r="F48" i="24"/>
  <c r="F49" i="24"/>
  <c r="F50" i="24"/>
  <c r="P13" i="13"/>
  <c r="P11" i="13"/>
  <c r="P19" i="13"/>
  <c r="P14" i="13"/>
  <c r="P18" i="13"/>
  <c r="P20" i="13"/>
  <c r="P16" i="13"/>
  <c r="P17" i="13"/>
  <c r="P15" i="13"/>
  <c r="P21" i="13"/>
  <c r="P22" i="13"/>
  <c r="P23" i="13"/>
  <c r="P24" i="13"/>
  <c r="N11" i="13"/>
  <c r="N19" i="13"/>
  <c r="N14" i="13"/>
  <c r="N20" i="13"/>
  <c r="N16" i="13"/>
  <c r="N15" i="13"/>
  <c r="N21" i="13"/>
  <c r="Q21" i="13" s="1"/>
  <c r="N22" i="13"/>
  <c r="N23" i="13"/>
  <c r="N24" i="13"/>
  <c r="H24" i="13"/>
  <c r="Q13" i="13"/>
  <c r="F19" i="13"/>
  <c r="F18" i="13"/>
  <c r="Q18" i="13" s="1"/>
  <c r="F20" i="13"/>
  <c r="F16" i="13"/>
  <c r="F15" i="13"/>
  <c r="F21" i="13"/>
  <c r="F22" i="13"/>
  <c r="F23" i="13"/>
  <c r="F24" i="13"/>
  <c r="Q12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2" i="25"/>
  <c r="W22" i="25"/>
  <c r="W14" i="25"/>
  <c r="W24" i="25"/>
  <c r="W20" i="25"/>
  <c r="W13" i="25"/>
  <c r="W21" i="25"/>
  <c r="W18" i="25"/>
  <c r="W26" i="25"/>
  <c r="W19" i="25"/>
  <c r="W27" i="25"/>
  <c r="W25" i="25"/>
  <c r="W23" i="25"/>
  <c r="W15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6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6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7" i="30"/>
  <c r="V23" i="30"/>
  <c r="W23" i="7"/>
  <c r="T30" i="30"/>
  <c r="T31" i="30"/>
  <c r="T32" i="30"/>
  <c r="T33" i="30"/>
  <c r="T34" i="30"/>
  <c r="T35" i="30"/>
  <c r="X12" i="7"/>
  <c r="X14" i="7"/>
  <c r="X15" i="7"/>
  <c r="X13" i="7"/>
  <c r="X16" i="7"/>
  <c r="X11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1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2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20" i="19"/>
  <c r="H18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7" i="30"/>
  <c r="L19" i="30"/>
  <c r="L23" i="30"/>
  <c r="L21" i="30"/>
  <c r="L16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6" i="30"/>
  <c r="H21" i="30"/>
  <c r="H22" i="30"/>
  <c r="H13" i="30"/>
  <c r="H26" i="30"/>
  <c r="H34" i="30"/>
  <c r="H28" i="30"/>
  <c r="H17" i="30"/>
  <c r="F14" i="30"/>
  <c r="F12" i="30"/>
  <c r="F19" i="30"/>
  <c r="F18" i="30"/>
  <c r="F15" i="30"/>
  <c r="F11" i="30"/>
  <c r="F23" i="30"/>
  <c r="F16" i="30"/>
  <c r="F21" i="30"/>
  <c r="F22" i="30"/>
  <c r="F13" i="30"/>
  <c r="F26" i="30"/>
  <c r="F34" i="30"/>
  <c r="F28" i="30"/>
  <c r="F17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1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5" i="25"/>
  <c r="Y40" i="25"/>
  <c r="A40" i="25" s="1"/>
  <c r="I40" i="25"/>
  <c r="I17" i="25"/>
  <c r="I11" i="25"/>
  <c r="I14" i="25"/>
  <c r="I12" i="25"/>
  <c r="I13" i="25"/>
  <c r="I24" i="25"/>
  <c r="I33" i="25"/>
  <c r="I20" i="25"/>
  <c r="I29" i="25"/>
  <c r="I21" i="25"/>
  <c r="I27" i="25"/>
  <c r="I26" i="25"/>
  <c r="I18" i="25"/>
  <c r="I38" i="25"/>
  <c r="I37" i="25"/>
  <c r="I32" i="25"/>
  <c r="I23" i="25"/>
  <c r="I36" i="25"/>
  <c r="I28" i="25"/>
  <c r="I47" i="25"/>
  <c r="I51" i="25"/>
  <c r="X1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6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F20" i="19"/>
  <c r="F18" i="19"/>
  <c r="F29" i="19"/>
  <c r="F28" i="19"/>
  <c r="F25" i="19"/>
  <c r="AA25" i="19" s="1"/>
  <c r="F24" i="19"/>
  <c r="AA24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U27" i="36" l="1"/>
  <c r="U26" i="36"/>
  <c r="W18" i="30"/>
  <c r="Q23" i="13"/>
  <c r="Q14" i="13"/>
  <c r="U15" i="28"/>
  <c r="W18" i="29"/>
  <c r="Q54" i="29"/>
  <c r="W17" i="30"/>
  <c r="W15" i="30"/>
  <c r="W16" i="30"/>
  <c r="W23" i="30"/>
  <c r="W11" i="30"/>
  <c r="Y11" i="35"/>
  <c r="Y19" i="35"/>
  <c r="Y28" i="35"/>
  <c r="AA28" i="19"/>
  <c r="AA29" i="19"/>
  <c r="AA32" i="19"/>
  <c r="AA33" i="19"/>
  <c r="AA30" i="19"/>
  <c r="AA12" i="19"/>
  <c r="AA18" i="19"/>
  <c r="AA23" i="19"/>
  <c r="AA14" i="7"/>
  <c r="Y21" i="35"/>
  <c r="Y31" i="35"/>
  <c r="W35" i="30"/>
  <c r="AA12" i="7"/>
  <c r="W34" i="30"/>
  <c r="U18" i="28"/>
  <c r="AA20" i="7"/>
  <c r="AA18" i="7"/>
  <c r="W28" i="30"/>
  <c r="W24" i="30"/>
  <c r="W29" i="30"/>
  <c r="W33" i="30"/>
  <c r="Q24" i="13"/>
  <c r="U29" i="28"/>
  <c r="W16" i="29"/>
  <c r="Y22" i="35"/>
  <c r="U22" i="36"/>
  <c r="W19" i="30"/>
  <c r="W32" i="30"/>
  <c r="Y18" i="35"/>
  <c r="Y29" i="35"/>
  <c r="Y32" i="35"/>
  <c r="AA20" i="19"/>
  <c r="W26" i="30"/>
  <c r="W12" i="30"/>
  <c r="W25" i="30"/>
  <c r="W31" i="30"/>
  <c r="U11" i="34"/>
  <c r="Q22" i="13"/>
  <c r="U11" i="28"/>
  <c r="AA17" i="7"/>
  <c r="Y26" i="35"/>
  <c r="U21" i="36"/>
  <c r="U29" i="36"/>
  <c r="W13" i="30"/>
  <c r="W14" i="30"/>
  <c r="U20" i="28"/>
  <c r="W22" i="29"/>
  <c r="AA11" i="7"/>
  <c r="Y23" i="35"/>
  <c r="U32" i="36"/>
  <c r="W30" i="30"/>
  <c r="W20" i="30"/>
  <c r="U25" i="28"/>
  <c r="AA16" i="7"/>
  <c r="Y30" i="35"/>
  <c r="U20" i="36"/>
  <c r="U25" i="36"/>
  <c r="W22" i="30"/>
  <c r="AA31" i="19"/>
  <c r="W21" i="30"/>
  <c r="U24" i="28"/>
  <c r="W14" i="29"/>
  <c r="AA13" i="7"/>
  <c r="Y27" i="35"/>
  <c r="Y33" i="35"/>
  <c r="U28" i="36"/>
  <c r="W27" i="30"/>
  <c r="Q20" i="13"/>
  <c r="W15" i="29"/>
  <c r="AA15" i="7"/>
  <c r="Y24" i="35"/>
  <c r="U24" i="36"/>
  <c r="U31" i="36"/>
  <c r="U31" i="28"/>
  <c r="U27" i="28"/>
  <c r="U23" i="28"/>
  <c r="U17" i="28"/>
  <c r="U19" i="28"/>
  <c r="U30" i="28"/>
  <c r="U26" i="28"/>
  <c r="U22" i="28"/>
  <c r="U12" i="28"/>
  <c r="U13" i="28"/>
  <c r="U14" i="28"/>
  <c r="U16" i="28"/>
  <c r="W52" i="29"/>
  <c r="W48" i="29"/>
  <c r="W44" i="29"/>
  <c r="W40" i="29"/>
  <c r="W36" i="29"/>
  <c r="W32" i="29"/>
  <c r="W51" i="29"/>
  <c r="W47" i="29"/>
  <c r="W43" i="29"/>
  <c r="W39" i="29"/>
  <c r="W35" i="29"/>
  <c r="W31" i="29"/>
  <c r="W50" i="29"/>
  <c r="W46" i="29"/>
  <c r="W42" i="29"/>
  <c r="W38" i="29"/>
  <c r="W34" i="29"/>
  <c r="W30" i="29"/>
  <c r="W17" i="29"/>
  <c r="W12" i="29"/>
  <c r="W49" i="29"/>
  <c r="W45" i="29"/>
  <c r="W41" i="29"/>
  <c r="W37" i="29"/>
  <c r="W33" i="29"/>
  <c r="W21" i="29"/>
  <c r="W13" i="29"/>
  <c r="U12" i="36"/>
  <c r="U18" i="36"/>
  <c r="U19" i="36"/>
  <c r="U15" i="36"/>
  <c r="U13" i="36"/>
  <c r="U14" i="36"/>
  <c r="U16" i="36"/>
  <c r="U17" i="36"/>
  <c r="W26" i="29"/>
  <c r="W29" i="29"/>
  <c r="W25" i="29"/>
  <c r="W28" i="29"/>
  <c r="W23" i="29"/>
  <c r="W19" i="29"/>
  <c r="W24" i="29"/>
  <c r="W27" i="29"/>
  <c r="Q15" i="13"/>
  <c r="Q19" i="13"/>
  <c r="Q16" i="13"/>
  <c r="Q11" i="13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5" i="25"/>
  <c r="X19" i="25"/>
  <c r="X20" i="25"/>
  <c r="X22" i="25"/>
  <c r="X23" i="25"/>
  <c r="X26" i="25"/>
  <c r="X17" i="25"/>
  <c r="X24" i="25"/>
  <c r="X25" i="25"/>
  <c r="X18" i="25"/>
  <c r="X13" i="25"/>
  <c r="X12" i="25"/>
  <c r="X21" i="25"/>
  <c r="X14" i="25"/>
  <c r="X16" i="25"/>
  <c r="R40" i="26"/>
  <c r="R42" i="26"/>
  <c r="R41" i="26"/>
  <c r="R43" i="26"/>
  <c r="P11" i="29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<sst xmlns="http://schemas.openxmlformats.org/spreadsheetml/2006/main" count="873" uniqueCount="157">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</sst>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:T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7">
        <v>4</v>
      </c>
      <c r="F7" s="38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9">
        <v>45955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13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215.38461538461539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A34:C34"/>
    <mergeCell ref="E9:F9"/>
    <mergeCell ref="G9:H9"/>
    <mergeCell ref="I9:J9"/>
    <mergeCell ref="K9:L9"/>
    <mergeCell ref="M9:N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30" x14ac:dyDescent="0.2">
      <c r="E2" s="41" t="s">
        <v>15</v>
      </c>
      <c r="F2" s="41"/>
      <c r="G2" s="14">
        <f>COUNTA(B11:B22)</f>
        <v>6</v>
      </c>
    </row>
    <row r="3" spans="1:30" x14ac:dyDescent="0.2">
      <c r="E3" s="41" t="s">
        <v>17</v>
      </c>
      <c r="F3" s="41"/>
      <c r="G3" s="14">
        <f>COUNTA(E8:Z8)</f>
        <v>2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7">
        <v>2</v>
      </c>
      <c r="F7" s="38"/>
      <c r="G7" s="37">
        <v>5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/>
      <c r="Y7" s="37"/>
      <c r="Z7" s="38"/>
    </row>
    <row r="8" spans="1:30" x14ac:dyDescent="0.2">
      <c r="D8" s="1" t="s">
        <v>1</v>
      </c>
      <c r="E8" s="39" t="s">
        <v>65</v>
      </c>
      <c r="F8" s="39"/>
      <c r="G8" s="39">
        <v>45949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129</v>
      </c>
      <c r="C11" s="13" t="s">
        <v>130</v>
      </c>
      <c r="D11" s="13" t="s">
        <v>54</v>
      </c>
      <c r="E11" s="13"/>
      <c r="F11" s="19">
        <f t="shared" ref="F11:F17" si="1">IF(E11=0,,($E$9-E11)*$E$7*100/$E$9)</f>
        <v>0</v>
      </c>
      <c r="G11" s="13">
        <v>12</v>
      </c>
      <c r="H11" s="19">
        <f t="shared" ref="H11:H17" si="2">IF(G11=0,,($G$9-G11)*$G$7*100/$G$9)</f>
        <v>462.02531645569621</v>
      </c>
      <c r="I11" s="13"/>
      <c r="J11" s="19">
        <f t="shared" ref="J11:J17" si="3">IF(I11=0,,($I$9-I11)*$I$7*100/$I$9)</f>
        <v>0</v>
      </c>
      <c r="K11" s="13"/>
      <c r="L11" s="19">
        <f t="shared" ref="L11:L17" si="4">IF(K11=0,,($K$9-K11)*$K$7*100/$K$9)</f>
        <v>0</v>
      </c>
      <c r="M11" s="27"/>
      <c r="N11" s="29">
        <f t="shared" ref="N11:N17" si="5">IF(M11=0,,($M$9-M11)*$M$7*100/$M$9)</f>
        <v>0</v>
      </c>
      <c r="O11" s="27"/>
      <c r="P11" s="29">
        <f t="shared" ref="P11:P17" si="6">IF(O11=0,,($O$9-O11)*$O$7*100/$O$9)</f>
        <v>0</v>
      </c>
      <c r="Q11" s="27"/>
      <c r="R11" s="29">
        <f t="shared" ref="R11:R16" si="7">IF(Q11=0,,($Q$9-Q11)*$Q$7*100/$Q$9)</f>
        <v>0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17" si="12">SUM(F11+H11+J11+L11+N11+P11+R11+T11+X11)</f>
        <v>462.02531645569621</v>
      </c>
      <c r="AB11" s="6">
        <f t="shared" ref="AB11:AB22" si="13">ROW(B11)-10</f>
        <v>1</v>
      </c>
      <c r="AC11" s="6">
        <f>COUNTA(E11,G11,I11,M11,S11,U11,#REF!,Y11,W11)</f>
        <v>2</v>
      </c>
      <c r="AD11" s="16">
        <f t="shared" ref="AD11:AD21" si="14">AC11/$G$3</f>
        <v>1</v>
      </c>
    </row>
    <row r="12" spans="1:30" x14ac:dyDescent="0.2">
      <c r="A12" s="22">
        <f t="shared" si="0"/>
        <v>2</v>
      </c>
      <c r="B12" s="13" t="s">
        <v>80</v>
      </c>
      <c r="C12" s="13" t="s">
        <v>81</v>
      </c>
      <c r="D12" s="13" t="s">
        <v>54</v>
      </c>
      <c r="E12" s="13">
        <v>6</v>
      </c>
      <c r="F12" s="19">
        <f t="shared" si="1"/>
        <v>158.62068965517241</v>
      </c>
      <c r="G12" s="13">
        <v>94</v>
      </c>
      <c r="H12" s="19">
        <f t="shared" si="2"/>
        <v>202.53164556962025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/>
      <c r="P12" s="29">
        <f t="shared" si="6"/>
        <v>0</v>
      </c>
      <c r="Q12" s="27"/>
      <c r="R12" s="29">
        <f t="shared" si="7"/>
        <v>0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361.15233522479264</v>
      </c>
      <c r="AB12" s="6">
        <f t="shared" si="13"/>
        <v>2</v>
      </c>
      <c r="AC12" s="6">
        <f>COUNTA(E12,G12,I12,M12,S12,U12,#REF!,Y12,W12)</f>
        <v>3</v>
      </c>
      <c r="AD12" s="16">
        <f t="shared" si="14"/>
        <v>1.5</v>
      </c>
    </row>
    <row r="13" spans="1:30" x14ac:dyDescent="0.2">
      <c r="A13" s="22">
        <f t="shared" si="0"/>
        <v>3</v>
      </c>
      <c r="B13" s="13" t="s">
        <v>82</v>
      </c>
      <c r="C13" s="13" t="s">
        <v>83</v>
      </c>
      <c r="D13" s="13" t="s">
        <v>54</v>
      </c>
      <c r="E13" s="13">
        <v>15</v>
      </c>
      <c r="F13" s="19">
        <f t="shared" si="1"/>
        <v>96.551724137931032</v>
      </c>
      <c r="G13" s="13">
        <v>117</v>
      </c>
      <c r="H13" s="19">
        <f t="shared" si="2"/>
        <v>129.74683544303798</v>
      </c>
      <c r="I13" s="13"/>
      <c r="J13" s="19">
        <f t="shared" si="3"/>
        <v>0</v>
      </c>
      <c r="K13" s="13"/>
      <c r="L13" s="19">
        <f t="shared" si="4"/>
        <v>0</v>
      </c>
      <c r="M13" s="27"/>
      <c r="N13" s="29">
        <f t="shared" si="5"/>
        <v>0</v>
      </c>
      <c r="O13" s="27"/>
      <c r="P13" s="29">
        <f t="shared" si="6"/>
        <v>0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226.29855958096903</v>
      </c>
      <c r="AB13" s="6">
        <f t="shared" si="13"/>
        <v>3</v>
      </c>
      <c r="AC13" s="6">
        <f>COUNTA(E13,G13,I13,M13,S13,U13,#REF!,Y13,W13)</f>
        <v>3</v>
      </c>
      <c r="AD13" s="16">
        <f t="shared" si="14"/>
        <v>1.5</v>
      </c>
    </row>
    <row r="14" spans="1:30" x14ac:dyDescent="0.2">
      <c r="A14" s="22">
        <f t="shared" si="0"/>
        <v>4</v>
      </c>
      <c r="B14" s="13" t="s">
        <v>82</v>
      </c>
      <c r="C14" s="13" t="s">
        <v>84</v>
      </c>
      <c r="D14" s="13" t="s">
        <v>54</v>
      </c>
      <c r="E14" s="13">
        <v>17</v>
      </c>
      <c r="F14" s="19">
        <f t="shared" si="1"/>
        <v>82.758620689655174</v>
      </c>
      <c r="G14" s="13">
        <v>116</v>
      </c>
      <c r="H14" s="19">
        <f t="shared" si="2"/>
        <v>132.91139240506328</v>
      </c>
      <c r="I14" s="13"/>
      <c r="J14" s="19">
        <f t="shared" si="3"/>
        <v>0</v>
      </c>
      <c r="K14" s="13"/>
      <c r="L14" s="19">
        <f t="shared" si="4"/>
        <v>0</v>
      </c>
      <c r="M14" s="27"/>
      <c r="N14" s="29">
        <f t="shared" si="5"/>
        <v>0</v>
      </c>
      <c r="O14" s="27"/>
      <c r="P14" s="29">
        <f t="shared" si="6"/>
        <v>0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215.67001309471846</v>
      </c>
      <c r="AB14" s="6">
        <f t="shared" si="13"/>
        <v>4</v>
      </c>
      <c r="AC14" s="6">
        <f>COUNTA(E14,G14,I14,M14,S14,U14,#REF!,Y14,W14)</f>
        <v>3</v>
      </c>
      <c r="AD14" s="16">
        <f t="shared" si="14"/>
        <v>1.5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/>
      <c r="J15" s="19">
        <f t="shared" si="3"/>
        <v>0</v>
      </c>
      <c r="K15" s="13"/>
      <c r="L15" s="19">
        <f t="shared" si="4"/>
        <v>0</v>
      </c>
      <c r="M15" s="27"/>
      <c r="N15" s="29">
        <f t="shared" si="5"/>
        <v>0</v>
      </c>
      <c r="O15" s="27"/>
      <c r="P15" s="29">
        <f t="shared" si="6"/>
        <v>0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58.09690091663029</v>
      </c>
      <c r="AB15" s="6">
        <f t="shared" si="13"/>
        <v>5</v>
      </c>
      <c r="AC15" s="6">
        <f>COUNTA(E15,G15,I15,M15,S15,U15,#REF!,Y15,W15)</f>
        <v>3</v>
      </c>
      <c r="AD15" s="16">
        <f t="shared" si="14"/>
        <v>1.5</v>
      </c>
    </row>
    <row r="16" spans="1:30" x14ac:dyDescent="0.2">
      <c r="A16" s="22">
        <f t="shared" si="0"/>
        <v>6</v>
      </c>
      <c r="B16" s="13" t="s">
        <v>131</v>
      </c>
      <c r="C16" s="13" t="s">
        <v>132</v>
      </c>
      <c r="D16" s="13" t="s">
        <v>54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4"/>
        <v>0</v>
      </c>
      <c r="M16" s="27"/>
      <c r="N16" s="29">
        <f t="shared" si="5"/>
        <v>0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56.962025316455694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1</v>
      </c>
    </row>
    <row r="17" spans="1:30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27"/>
      <c r="J17" s="29">
        <f t="shared" si="3"/>
        <v>0</v>
      </c>
      <c r="K17" s="13"/>
      <c r="L17" s="19">
        <f t="shared" si="4"/>
        <v>0</v>
      </c>
      <c r="M17" s="27"/>
      <c r="N17" s="29">
        <f t="shared" si="5"/>
        <v>0</v>
      </c>
      <c r="O17" s="27"/>
      <c r="P17" s="29">
        <f t="shared" si="6"/>
        <v>0</v>
      </c>
      <c r="Q17" s="27"/>
      <c r="R17" s="29"/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0</v>
      </c>
      <c r="AB17" s="6">
        <f t="shared" si="13"/>
        <v>7</v>
      </c>
      <c r="AC17" s="6">
        <f>COUNTA(E17,G17,I17,M17,S17,U17,#REF!,Y17,W17)</f>
        <v>1</v>
      </c>
      <c r="AD17" s="16">
        <f t="shared" si="14"/>
        <v>0.5</v>
      </c>
    </row>
    <row r="18" spans="1:30" x14ac:dyDescent="0.2">
      <c r="A18" s="22">
        <f t="shared" si="0"/>
        <v>8</v>
      </c>
      <c r="B18" s="13"/>
      <c r="C18" s="13"/>
      <c r="D18" s="13"/>
      <c r="E18" s="13"/>
      <c r="F18" s="19">
        <f t="shared" ref="F18" si="15">IF(E18=0,,($E$9-E18)*$E$7*100/$E$9)</f>
        <v>0</v>
      </c>
      <c r="G18" s="13"/>
      <c r="H18" s="19">
        <f t="shared" ref="H18" si="16">IF(G18=0,,($G$9-G18)*$G$7*100/$G$9)</f>
        <v>0</v>
      </c>
      <c r="I18" s="13"/>
      <c r="J18" s="19">
        <f t="shared" ref="J18" si="17">IF(I18=0,,($I$9-I18)*$I$7*100/$I$9)</f>
        <v>0</v>
      </c>
      <c r="K18" s="13"/>
      <c r="L18" s="19">
        <f t="shared" ref="L18" si="18">IF(K18=0,,($K$9-K18)*$K$7*100/$K$9)</f>
        <v>0</v>
      </c>
      <c r="M18" s="27"/>
      <c r="N18" s="29">
        <f t="shared" ref="N18" si="19">IF(M18=0,,($M$9-M18)*$M$7*100/$M$9)</f>
        <v>0</v>
      </c>
      <c r="O18" s="27"/>
      <c r="P18" s="29">
        <f t="shared" ref="P18" si="20">IF(O18=0,,($O$9-O18)*$O$7*100/$O$9)</f>
        <v>0</v>
      </c>
      <c r="Q18" s="27"/>
      <c r="R18" s="29">
        <f>IF(Q18=0,,($Q$9-Q18)*$Q$7*100/$Q$9)</f>
        <v>0</v>
      </c>
      <c r="S18" s="6"/>
      <c r="T18" s="19">
        <f t="shared" ref="T18" si="21">IF(S18=0,,($S$9-S18)*$S$7*100/$S$9)</f>
        <v>0</v>
      </c>
      <c r="U18" s="6"/>
      <c r="V18" s="29">
        <f t="shared" ref="V18" si="22">IF(U18=0,,($U$9-U18)*$U$7*100/$U$9)</f>
        <v>0</v>
      </c>
      <c r="W18" s="6"/>
      <c r="X18" s="19">
        <f t="shared" ref="X18" si="23">IF(W18=0,,($W$9-W18)*$W$7*100/$W$9)</f>
        <v>0</v>
      </c>
      <c r="Y18" s="6"/>
      <c r="Z18" s="7">
        <f t="shared" ref="Z18" si="24">IF(Y18=0,,($Y$9-Y18)*$Y$7*100/$Y$9)</f>
        <v>0</v>
      </c>
      <c r="AA18" s="8">
        <f t="shared" ref="AA18:AA22" si="25">SUM(F18+H18+J18+L18+N18+P18+R18+T18+X18)</f>
        <v>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0.5</v>
      </c>
    </row>
    <row r="19" spans="1:30" x14ac:dyDescent="0.2">
      <c r="A19" s="22">
        <v>9</v>
      </c>
      <c r="B19" s="13"/>
      <c r="C19" s="13"/>
      <c r="D19" s="13"/>
      <c r="E19" s="13"/>
      <c r="F19" s="19"/>
      <c r="G19" s="13"/>
      <c r="H19" s="19"/>
      <c r="I19" s="13"/>
      <c r="J19" s="19"/>
      <c r="K19" s="13"/>
      <c r="L19" s="19"/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25"/>
        <v>0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0.5</v>
      </c>
    </row>
    <row r="20" spans="1:30" x14ac:dyDescent="0.2">
      <c r="A20" s="22">
        <v>10</v>
      </c>
      <c r="B20" s="13"/>
      <c r="C20" s="13"/>
      <c r="D20" s="13"/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25"/>
        <v>0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0.5</v>
      </c>
    </row>
    <row r="21" spans="1:30" x14ac:dyDescent="0.2">
      <c r="A21" s="22">
        <v>11</v>
      </c>
      <c r="B21" s="13"/>
      <c r="C21" s="13"/>
      <c r="D21" s="13"/>
      <c r="E21" s="13"/>
      <c r="F21" s="19"/>
      <c r="G21" s="13"/>
      <c r="H21" s="19"/>
      <c r="I21" s="13"/>
      <c r="J21" s="19"/>
      <c r="K21" s="13"/>
      <c r="L21" s="19"/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25"/>
        <v>0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0.5</v>
      </c>
    </row>
    <row r="22" spans="1:30" x14ac:dyDescent="0.2">
      <c r="A22" s="22">
        <f t="shared" ref="A22" si="26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f>17/2</f>
        <v>8.5</v>
      </c>
      <c r="K22" s="13"/>
      <c r="L22" s="19"/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25"/>
        <v>8.5</v>
      </c>
      <c r="AB22" s="6">
        <f t="shared" si="13"/>
        <v>12</v>
      </c>
      <c r="AC22" s="6">
        <f>COUNTA(E22,G22,I22,M22,S22,U22,#REF!,Y22,W22)</f>
        <v>1</v>
      </c>
      <c r="AD22" s="16">
        <f t="shared" ref="AD22" si="27">AC22/$G$3</f>
        <v>0.5</v>
      </c>
    </row>
    <row r="23" spans="1:30" x14ac:dyDescent="0.2">
      <c r="A23" s="35" t="s">
        <v>11</v>
      </c>
      <c r="B23" s="35"/>
      <c r="C23" s="36"/>
      <c r="E23">
        <f>COUNTA(E11:E22)</f>
        <v>4</v>
      </c>
      <c r="G23">
        <f>COUNTA(G11:G22)</f>
        <v>6</v>
      </c>
      <c r="I23">
        <f>COUNTA(I11:I22)</f>
        <v>0</v>
      </c>
      <c r="K23">
        <f>COUNTA(K11:K22)</f>
        <v>0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0.66666666666666663</v>
      </c>
      <c r="G24" s="15">
        <f>G23/$G$2</f>
        <v>1</v>
      </c>
      <c r="I24" s="15">
        <f>I23/$G$2</f>
        <v>0</v>
      </c>
      <c r="K24" s="15">
        <f>K23/$G$2</f>
        <v>0</v>
      </c>
      <c r="M24" s="15">
        <f>M23/$G$2</f>
        <v>0</v>
      </c>
      <c r="O24" s="15">
        <f>O23/$G$2</f>
        <v>0.33333333333333331</v>
      </c>
      <c r="Q24" s="15">
        <f>Q23/$G$2</f>
        <v>1.3333333333333333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17">
    <sortCondition descending="1" ref="AA11:AA17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C22" sqref="C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6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2">
      <c r="E2" s="41" t="s">
        <v>15</v>
      </c>
      <c r="F2" s="41"/>
      <c r="G2" s="14">
        <f>COUNTA(B11:B51)</f>
        <v>3</v>
      </c>
    </row>
    <row r="3" spans="1:27" x14ac:dyDescent="0.2">
      <c r="E3" s="41" t="s">
        <v>17</v>
      </c>
      <c r="F3" s="41"/>
      <c r="G3" s="14">
        <f>COUNTA(E8:W8)</f>
        <v>3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7" x14ac:dyDescent="0.2">
      <c r="E7" s="1" t="s">
        <v>10</v>
      </c>
      <c r="F7" s="37">
        <v>2</v>
      </c>
      <c r="G7" s="38"/>
      <c r="H7" s="37">
        <v>2</v>
      </c>
      <c r="I7" s="38"/>
      <c r="J7" s="37"/>
      <c r="K7" s="38"/>
      <c r="L7" s="37"/>
      <c r="M7" s="38"/>
      <c r="N7" s="37"/>
      <c r="O7" s="38"/>
      <c r="P7" s="37"/>
      <c r="Q7" s="38"/>
      <c r="R7" s="37"/>
      <c r="S7" s="38"/>
      <c r="T7" s="37"/>
      <c r="U7" s="38"/>
      <c r="V7" s="37"/>
      <c r="W7" s="38"/>
    </row>
    <row r="8" spans="1:27" x14ac:dyDescent="0.2">
      <c r="E8" s="1" t="s">
        <v>1</v>
      </c>
      <c r="F8" s="39" t="s">
        <v>65</v>
      </c>
      <c r="G8" s="39"/>
      <c r="H8" s="39">
        <v>45955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Z8" s="14"/>
    </row>
    <row r="9" spans="1:27" x14ac:dyDescent="0.2">
      <c r="E9" s="1" t="s">
        <v>2</v>
      </c>
      <c r="F9" s="37">
        <v>53</v>
      </c>
      <c r="G9" s="38"/>
      <c r="H9" s="37">
        <v>3</v>
      </c>
      <c r="I9" s="38"/>
      <c r="J9" s="37"/>
      <c r="K9" s="38"/>
      <c r="L9" s="37"/>
      <c r="M9" s="38"/>
      <c r="N9" s="37"/>
      <c r="O9" s="38"/>
      <c r="P9" s="37"/>
      <c r="Q9" s="38"/>
      <c r="R9" s="37"/>
      <c r="S9" s="38"/>
      <c r="T9" s="37"/>
      <c r="U9" s="38"/>
      <c r="V9" s="37"/>
      <c r="W9" s="3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76</v>
      </c>
      <c r="C11" s="27" t="s">
        <v>77</v>
      </c>
      <c r="D11" s="13"/>
      <c r="E11" s="6" t="s">
        <v>54</v>
      </c>
      <c r="F11" s="6">
        <v>27</v>
      </c>
      <c r="G11" s="7">
        <f>IF(F11=0,,($F$9-F11)*$F$7*100/$F$9)</f>
        <v>98.113207547169807</v>
      </c>
      <c r="H11" s="6"/>
      <c r="I11" s="7">
        <f t="shared" ref="I11:I21" si="1">IF(H11=0,,($H$9-H11)*$H$7*100/$H$9)</f>
        <v>0</v>
      </c>
      <c r="J11" s="27"/>
      <c r="K11" s="29">
        <f t="shared" ref="K11:K21" si="2">IF(J11=0,,($J$9-J11)*$J$7*100/$J$9)</f>
        <v>0</v>
      </c>
      <c r="L11" s="27"/>
      <c r="M11" s="29">
        <f t="shared" ref="M11:M23" si="3">IF(L11=0,,($L$9-L11)*$L$7*100/$L$9)</f>
        <v>0</v>
      </c>
      <c r="N11" s="27"/>
      <c r="O11" s="29">
        <f>IF(N11=0,,($N$9-N11)*$N$7*100/$N$9)</f>
        <v>0</v>
      </c>
      <c r="P11" s="27"/>
      <c r="Q11" s="29">
        <f t="shared" ref="Q11:Q20" si="4">IF(P11=0,,($P$9-P11)*$P$7*100/$P$9)</f>
        <v>0</v>
      </c>
      <c r="R11" s="27"/>
      <c r="S11" s="29">
        <f t="shared" ref="S11:S17" si="5">IF(R11=0,,($R$9-R11)*$R$7*100/$R$9)</f>
        <v>0</v>
      </c>
      <c r="T11" s="31"/>
      <c r="U11" s="29">
        <f t="shared" ref="U11:U20" si="6">IF(T11=0,,($T$9-T11)*$T$7*100/$T$9)</f>
        <v>0</v>
      </c>
      <c r="V11" s="17"/>
      <c r="W11" s="7">
        <f t="shared" ref="W11:W51" si="7">IF(V11=0,,($V$9-V11)*$V$7*100/$V$9)</f>
        <v>0</v>
      </c>
      <c r="X11" s="8">
        <f t="shared" ref="X11:X51" si="8">SUM(G11+I11+K11+M11+O11+Q11+S11+U11+W11)</f>
        <v>98.113207547169807</v>
      </c>
      <c r="Y11" s="6">
        <f t="shared" ref="Y11:Y51" si="9">ROW(B11)-10</f>
        <v>1</v>
      </c>
      <c r="Z11" s="6">
        <f t="shared" ref="Z11:Z51" si="10">COUNTA(F11,H11,L11,N11,P11,V11,T11)</f>
        <v>1</v>
      </c>
      <c r="AA11" s="16">
        <f t="shared" ref="AA11:AA51" si="11">Z11/$G$3</f>
        <v>0.33333333333333331</v>
      </c>
    </row>
    <row r="12" spans="1:27" x14ac:dyDescent="0.2">
      <c r="A12" s="26">
        <f t="shared" si="0"/>
        <v>2</v>
      </c>
      <c r="B12" s="27" t="s">
        <v>78</v>
      </c>
      <c r="C12" s="27" t="s">
        <v>79</v>
      </c>
      <c r="D12" s="13"/>
      <c r="E12" s="6" t="s">
        <v>54</v>
      </c>
      <c r="F12" s="6">
        <v>50</v>
      </c>
      <c r="G12" s="7">
        <f t="shared" ref="G12:G51" si="12">IF(F12=0,,($F$9-F12)*$F$7*100/$F$9)</f>
        <v>11.320754716981131</v>
      </c>
      <c r="H12" s="6"/>
      <c r="I12" s="7">
        <f t="shared" si="1"/>
        <v>0</v>
      </c>
      <c r="J12" s="27"/>
      <c r="K12" s="29">
        <f t="shared" si="2"/>
        <v>0</v>
      </c>
      <c r="L12" s="27"/>
      <c r="M12" s="29">
        <f t="shared" si="3"/>
        <v>0</v>
      </c>
      <c r="N12" s="27"/>
      <c r="O12" s="29">
        <f>IF(N12=0,,($N$9-N12)*$N$7*100/$N$9)</f>
        <v>0</v>
      </c>
      <c r="P12" s="27"/>
      <c r="Q12" s="29">
        <f t="shared" si="4"/>
        <v>0</v>
      </c>
      <c r="R12" s="27"/>
      <c r="S12" s="29">
        <f t="shared" si="5"/>
        <v>0</v>
      </c>
      <c r="T12" s="31"/>
      <c r="U12" s="29">
        <f t="shared" si="6"/>
        <v>0</v>
      </c>
      <c r="V12" s="17"/>
      <c r="W12" s="7">
        <f t="shared" si="7"/>
        <v>0</v>
      </c>
      <c r="X12" s="8">
        <f t="shared" si="8"/>
        <v>11.320754716981131</v>
      </c>
      <c r="Y12" s="6">
        <f t="shared" si="9"/>
        <v>2</v>
      </c>
      <c r="Z12" s="6">
        <f t="shared" si="10"/>
        <v>1</v>
      </c>
      <c r="AA12" s="16">
        <f t="shared" si="11"/>
        <v>0.33333333333333331</v>
      </c>
    </row>
    <row r="13" spans="1:27" x14ac:dyDescent="0.2">
      <c r="A13" s="26">
        <f t="shared" si="0"/>
        <v>3</v>
      </c>
      <c r="B13" s="27" t="s">
        <v>134</v>
      </c>
      <c r="C13" s="27" t="s">
        <v>135</v>
      </c>
      <c r="D13" s="13"/>
      <c r="E13" s="6" t="s">
        <v>136</v>
      </c>
      <c r="F13" s="6"/>
      <c r="G13" s="7">
        <f t="shared" si="12"/>
        <v>0</v>
      </c>
      <c r="H13" s="6">
        <v>2</v>
      </c>
      <c r="I13" s="7">
        <f t="shared" si="1"/>
        <v>66.666666666666671</v>
      </c>
      <c r="J13" s="27"/>
      <c r="K13" s="29">
        <f t="shared" si="2"/>
        <v>0</v>
      </c>
      <c r="L13" s="27"/>
      <c r="M13" s="29">
        <f t="shared" si="3"/>
        <v>0</v>
      </c>
      <c r="N13" s="27"/>
      <c r="O13" s="29">
        <f>IF(N13=0,,($N$9-N13)*$N$7*100/$N$9)</f>
        <v>0</v>
      </c>
      <c r="P13" s="27"/>
      <c r="Q13" s="29">
        <f t="shared" si="4"/>
        <v>0</v>
      </c>
      <c r="R13" s="27"/>
      <c r="S13" s="29">
        <f t="shared" si="5"/>
        <v>0</v>
      </c>
      <c r="T13" s="27"/>
      <c r="U13" s="29">
        <f t="shared" si="6"/>
        <v>0</v>
      </c>
      <c r="V13" s="6"/>
      <c r="W13" s="7">
        <f t="shared" si="7"/>
        <v>0</v>
      </c>
      <c r="X13" s="8">
        <f t="shared" si="8"/>
        <v>66.666666666666671</v>
      </c>
      <c r="Y13" s="6">
        <f t="shared" si="9"/>
        <v>3</v>
      </c>
      <c r="Z13" s="6">
        <f t="shared" si="10"/>
        <v>1</v>
      </c>
      <c r="AA13" s="16">
        <f t="shared" si="11"/>
        <v>0.33333333333333331</v>
      </c>
    </row>
    <row r="14" spans="1:27" x14ac:dyDescent="0.2">
      <c r="A14" s="26">
        <f t="shared" si="0"/>
        <v>4</v>
      </c>
      <c r="B14" s="27"/>
      <c r="C14" s="27"/>
      <c r="D14" s="13"/>
      <c r="E14" s="6"/>
      <c r="F14" s="6"/>
      <c r="G14" s="7">
        <f t="shared" si="12"/>
        <v>0</v>
      </c>
      <c r="H14" s="6"/>
      <c r="I14" s="7">
        <f t="shared" si="1"/>
        <v>0</v>
      </c>
      <c r="J14" s="27"/>
      <c r="K14" s="29">
        <f t="shared" si="2"/>
        <v>0</v>
      </c>
      <c r="L14" s="27"/>
      <c r="M14" s="29">
        <f t="shared" si="3"/>
        <v>0</v>
      </c>
      <c r="N14" s="27"/>
      <c r="O14" s="29">
        <f>IF(N14=0,,($N$9-N14)*$N$7*100/$N$9)</f>
        <v>0</v>
      </c>
      <c r="P14" s="27"/>
      <c r="Q14" s="29">
        <f t="shared" si="4"/>
        <v>0</v>
      </c>
      <c r="R14" s="27"/>
      <c r="S14" s="29">
        <f t="shared" si="5"/>
        <v>0</v>
      </c>
      <c r="T14" s="27"/>
      <c r="U14" s="29">
        <f t="shared" si="6"/>
        <v>0</v>
      </c>
      <c r="V14" s="6"/>
      <c r="W14" s="7">
        <f t="shared" si="7"/>
        <v>0</v>
      </c>
      <c r="X14" s="8">
        <f t="shared" si="8"/>
        <v>0</v>
      </c>
      <c r="Y14" s="6">
        <f t="shared" si="9"/>
        <v>4</v>
      </c>
      <c r="Z14" s="6">
        <f t="shared" si="10"/>
        <v>0</v>
      </c>
      <c r="AA14" s="16">
        <f t="shared" si="11"/>
        <v>0</v>
      </c>
    </row>
    <row r="15" spans="1:27" x14ac:dyDescent="0.2">
      <c r="A15" s="26">
        <f t="shared" si="0"/>
        <v>5</v>
      </c>
      <c r="B15" s="27"/>
      <c r="C15" s="27"/>
      <c r="D15" s="6"/>
      <c r="E15" s="6"/>
      <c r="F15" s="6"/>
      <c r="G15" s="7">
        <f t="shared" si="12"/>
        <v>0</v>
      </c>
      <c r="H15" s="6"/>
      <c r="I15" s="7">
        <f t="shared" si="1"/>
        <v>0</v>
      </c>
      <c r="J15" s="27"/>
      <c r="K15" s="29">
        <f t="shared" si="2"/>
        <v>0</v>
      </c>
      <c r="L15" s="27"/>
      <c r="M15" s="29">
        <f t="shared" si="3"/>
        <v>0</v>
      </c>
      <c r="N15" s="27"/>
      <c r="O15" s="29">
        <f>IF(N15=0,,($N$9-N15)*$N$7*100/$N$9)</f>
        <v>0</v>
      </c>
      <c r="P15" s="27"/>
      <c r="Q15" s="29">
        <f t="shared" si="4"/>
        <v>0</v>
      </c>
      <c r="R15" s="27"/>
      <c r="S15" s="29">
        <f t="shared" si="5"/>
        <v>0</v>
      </c>
      <c r="T15" s="27"/>
      <c r="U15" s="29">
        <f t="shared" si="6"/>
        <v>0</v>
      </c>
      <c r="V15" s="6"/>
      <c r="W15" s="7">
        <f t="shared" si="7"/>
        <v>0</v>
      </c>
      <c r="X15" s="8">
        <f t="shared" si="8"/>
        <v>0</v>
      </c>
      <c r="Y15" s="6">
        <f t="shared" si="9"/>
        <v>5</v>
      </c>
      <c r="Z15" s="6">
        <f t="shared" si="10"/>
        <v>0</v>
      </c>
      <c r="AA15" s="16">
        <f t="shared" si="11"/>
        <v>0</v>
      </c>
    </row>
    <row r="16" spans="1:27" x14ac:dyDescent="0.2">
      <c r="A16" s="26">
        <f t="shared" si="0"/>
        <v>6</v>
      </c>
      <c r="B16" s="27"/>
      <c r="C16" s="27"/>
      <c r="D16" s="13"/>
      <c r="E16" s="6"/>
      <c r="F16" s="6"/>
      <c r="G16" s="7">
        <f t="shared" si="12"/>
        <v>0</v>
      </c>
      <c r="H16" s="6"/>
      <c r="I16" s="7">
        <f t="shared" si="1"/>
        <v>0</v>
      </c>
      <c r="J16" s="27"/>
      <c r="K16" s="29">
        <f t="shared" si="2"/>
        <v>0</v>
      </c>
      <c r="L16" s="27"/>
      <c r="M16" s="29">
        <f t="shared" si="3"/>
        <v>0</v>
      </c>
      <c r="N16" s="27"/>
      <c r="O16" s="29">
        <f>17/2</f>
        <v>8.5</v>
      </c>
      <c r="P16" s="27"/>
      <c r="Q16" s="29">
        <f t="shared" si="4"/>
        <v>0</v>
      </c>
      <c r="R16" s="27"/>
      <c r="S16" s="29">
        <f t="shared" si="5"/>
        <v>0</v>
      </c>
      <c r="T16" s="31"/>
      <c r="U16" s="29">
        <f t="shared" si="6"/>
        <v>0</v>
      </c>
      <c r="V16" s="30"/>
      <c r="W16" s="7">
        <f t="shared" si="7"/>
        <v>0</v>
      </c>
      <c r="X16" s="8">
        <f t="shared" si="8"/>
        <v>8.5</v>
      </c>
      <c r="Y16" s="6">
        <f t="shared" si="9"/>
        <v>6</v>
      </c>
      <c r="Z16" s="6">
        <f t="shared" si="10"/>
        <v>0</v>
      </c>
      <c r="AA16" s="16">
        <f t="shared" si="11"/>
        <v>0</v>
      </c>
    </row>
    <row r="17" spans="1:27" x14ac:dyDescent="0.2">
      <c r="A17" s="26">
        <f t="shared" si="0"/>
        <v>7</v>
      </c>
      <c r="B17" s="27"/>
      <c r="C17" s="27"/>
      <c r="D17" s="13"/>
      <c r="E17" s="6"/>
      <c r="F17" s="6"/>
      <c r="G17" s="7">
        <f t="shared" si="12"/>
        <v>0</v>
      </c>
      <c r="H17" s="6"/>
      <c r="I17" s="7">
        <f t="shared" si="1"/>
        <v>0</v>
      </c>
      <c r="J17" s="27"/>
      <c r="K17" s="29">
        <f t="shared" si="2"/>
        <v>0</v>
      </c>
      <c r="L17" s="27"/>
      <c r="M17" s="29">
        <f t="shared" si="3"/>
        <v>0</v>
      </c>
      <c r="N17" s="27"/>
      <c r="O17" s="29">
        <f t="shared" ref="O17:O51" si="13">IF(N17=0,,($N$9-N17)*$N$7*100/$N$9)</f>
        <v>0</v>
      </c>
      <c r="P17" s="27"/>
      <c r="Q17" s="29">
        <f t="shared" si="4"/>
        <v>0</v>
      </c>
      <c r="R17" s="27"/>
      <c r="S17" s="29">
        <f t="shared" si="5"/>
        <v>0</v>
      </c>
      <c r="T17" s="32"/>
      <c r="U17" s="29">
        <f t="shared" si="6"/>
        <v>0</v>
      </c>
      <c r="V17" s="17"/>
      <c r="W17" s="7">
        <f t="shared" si="7"/>
        <v>0</v>
      </c>
      <c r="X17" s="8">
        <f t="shared" si="8"/>
        <v>0</v>
      </c>
      <c r="Y17" s="6">
        <f t="shared" si="9"/>
        <v>7</v>
      </c>
      <c r="Z17" s="6">
        <f t="shared" si="10"/>
        <v>0</v>
      </c>
      <c r="AA17" s="16">
        <f t="shared" si="11"/>
        <v>0</v>
      </c>
    </row>
    <row r="18" spans="1:27" x14ac:dyDescent="0.2">
      <c r="A18" s="26">
        <f t="shared" si="0"/>
        <v>8</v>
      </c>
      <c r="B18" s="27"/>
      <c r="C18" s="27"/>
      <c r="D18" s="13"/>
      <c r="E18" s="6"/>
      <c r="F18" s="6"/>
      <c r="G18" s="7">
        <f t="shared" si="12"/>
        <v>0</v>
      </c>
      <c r="H18" s="6"/>
      <c r="I18" s="7">
        <f t="shared" si="1"/>
        <v>0</v>
      </c>
      <c r="J18" s="27"/>
      <c r="K18" s="29">
        <f t="shared" si="2"/>
        <v>0</v>
      </c>
      <c r="L18" s="27"/>
      <c r="M18" s="29">
        <f t="shared" si="3"/>
        <v>0</v>
      </c>
      <c r="N18" s="27"/>
      <c r="O18" s="29">
        <f t="shared" si="13"/>
        <v>0</v>
      </c>
      <c r="P18" s="27"/>
      <c r="Q18" s="29">
        <f t="shared" si="4"/>
        <v>0</v>
      </c>
      <c r="R18" s="27"/>
      <c r="S18" s="29">
        <f>33/2</f>
        <v>16.5</v>
      </c>
      <c r="T18" s="27"/>
      <c r="U18" s="29">
        <f t="shared" si="6"/>
        <v>0</v>
      </c>
      <c r="V18" s="6"/>
      <c r="W18" s="7">
        <f t="shared" si="7"/>
        <v>0</v>
      </c>
      <c r="X18" s="8">
        <f t="shared" si="8"/>
        <v>16.5</v>
      </c>
      <c r="Y18" s="6">
        <f t="shared" si="9"/>
        <v>8</v>
      </c>
      <c r="Z18" s="6">
        <f t="shared" si="10"/>
        <v>0</v>
      </c>
      <c r="AA18" s="16">
        <f t="shared" si="11"/>
        <v>0</v>
      </c>
    </row>
    <row r="19" spans="1:27" x14ac:dyDescent="0.2">
      <c r="A19" s="26">
        <f t="shared" si="0"/>
        <v>9</v>
      </c>
      <c r="B19" s="27"/>
      <c r="C19" s="27"/>
      <c r="D19" s="6"/>
      <c r="E19" s="6"/>
      <c r="F19" s="6"/>
      <c r="G19" s="7">
        <f t="shared" si="12"/>
        <v>0</v>
      </c>
      <c r="H19" s="6"/>
      <c r="I19" s="7">
        <f t="shared" si="1"/>
        <v>0</v>
      </c>
      <c r="J19" s="27"/>
      <c r="K19" s="29">
        <f t="shared" si="2"/>
        <v>0</v>
      </c>
      <c r="L19" s="27"/>
      <c r="M19" s="29">
        <f t="shared" si="3"/>
        <v>0</v>
      </c>
      <c r="N19" s="27"/>
      <c r="O19" s="29">
        <f t="shared" si="13"/>
        <v>0</v>
      </c>
      <c r="P19" s="27"/>
      <c r="Q19" s="29">
        <f t="shared" si="4"/>
        <v>0</v>
      </c>
      <c r="R19" s="27"/>
      <c r="S19" s="29">
        <f t="shared" ref="S19:S51" si="14">IF(R19=0,,($R$9-R19)*$R$7*100/$R$9)</f>
        <v>0</v>
      </c>
      <c r="T19" s="27"/>
      <c r="U19" s="29">
        <f t="shared" si="6"/>
        <v>0</v>
      </c>
      <c r="V19" s="6"/>
      <c r="W19" s="7">
        <f t="shared" si="7"/>
        <v>0</v>
      </c>
      <c r="X19" s="8">
        <f t="shared" si="8"/>
        <v>0</v>
      </c>
      <c r="Y19" s="6">
        <f t="shared" si="9"/>
        <v>9</v>
      </c>
      <c r="Z19" s="6">
        <f t="shared" si="10"/>
        <v>0</v>
      </c>
      <c r="AA19" s="16">
        <f t="shared" si="11"/>
        <v>0</v>
      </c>
    </row>
    <row r="20" spans="1:27" x14ac:dyDescent="0.2">
      <c r="A20" s="26">
        <f t="shared" si="0"/>
        <v>10</v>
      </c>
      <c r="B20" s="27"/>
      <c r="C20" s="27"/>
      <c r="D20" s="13"/>
      <c r="E20" s="6"/>
      <c r="F20" s="6"/>
      <c r="G20" s="7">
        <f t="shared" si="12"/>
        <v>0</v>
      </c>
      <c r="H20" s="6"/>
      <c r="I20" s="7">
        <f t="shared" si="1"/>
        <v>0</v>
      </c>
      <c r="J20" s="27"/>
      <c r="K20" s="29">
        <f t="shared" si="2"/>
        <v>0</v>
      </c>
      <c r="L20" s="27"/>
      <c r="M20" s="29">
        <f t="shared" si="3"/>
        <v>0</v>
      </c>
      <c r="N20" s="27"/>
      <c r="O20" s="29">
        <f t="shared" si="13"/>
        <v>0</v>
      </c>
      <c r="P20" s="27"/>
      <c r="Q20" s="29">
        <f t="shared" si="4"/>
        <v>0</v>
      </c>
      <c r="R20" s="27"/>
      <c r="S20" s="29">
        <f t="shared" si="14"/>
        <v>0</v>
      </c>
      <c r="T20" s="27"/>
      <c r="U20" s="29">
        <f t="shared" si="6"/>
        <v>0</v>
      </c>
      <c r="V20" s="6"/>
      <c r="W20" s="7">
        <f t="shared" si="7"/>
        <v>0</v>
      </c>
      <c r="X20" s="8">
        <f t="shared" si="8"/>
        <v>0</v>
      </c>
      <c r="Y20" s="6">
        <f t="shared" si="9"/>
        <v>10</v>
      </c>
      <c r="Z20" s="6">
        <f t="shared" si="10"/>
        <v>0</v>
      </c>
      <c r="AA20" s="16">
        <f t="shared" si="11"/>
        <v>0</v>
      </c>
    </row>
    <row r="21" spans="1:27" x14ac:dyDescent="0.2">
      <c r="A21" s="26">
        <f t="shared" si="0"/>
        <v>11</v>
      </c>
      <c r="B21" s="27"/>
      <c r="C21" s="27"/>
      <c r="D21" s="13"/>
      <c r="E21" s="6"/>
      <c r="F21" s="6"/>
      <c r="G21" s="7">
        <f t="shared" si="12"/>
        <v>0</v>
      </c>
      <c r="H21" s="6"/>
      <c r="I21" s="7">
        <f t="shared" si="1"/>
        <v>0</v>
      </c>
      <c r="J21" s="27"/>
      <c r="K21" s="29">
        <f t="shared" si="2"/>
        <v>0</v>
      </c>
      <c r="L21" s="27"/>
      <c r="M21" s="29">
        <f t="shared" si="3"/>
        <v>0</v>
      </c>
      <c r="N21" s="27"/>
      <c r="O21" s="29">
        <f t="shared" si="13"/>
        <v>0</v>
      </c>
      <c r="P21" s="27"/>
      <c r="Q21" s="29">
        <v>0</v>
      </c>
      <c r="R21" s="27"/>
      <c r="S21" s="29">
        <f t="shared" si="14"/>
        <v>0</v>
      </c>
      <c r="T21" s="27"/>
      <c r="U21" s="29">
        <v>0</v>
      </c>
      <c r="V21" s="6"/>
      <c r="W21" s="7">
        <f t="shared" si="7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26">
        <f t="shared" si="0"/>
        <v>12</v>
      </c>
      <c r="B22" s="27"/>
      <c r="C22" s="27"/>
      <c r="D22" s="13"/>
      <c r="E22" s="6"/>
      <c r="F22" s="6"/>
      <c r="G22" s="7">
        <f t="shared" si="12"/>
        <v>0</v>
      </c>
      <c r="H22" s="6"/>
      <c r="I22" s="7"/>
      <c r="J22" s="27"/>
      <c r="K22" s="29"/>
      <c r="L22" s="27"/>
      <c r="M22" s="29">
        <f t="shared" si="3"/>
        <v>0</v>
      </c>
      <c r="N22" s="27"/>
      <c r="O22" s="29">
        <f t="shared" si="13"/>
        <v>0</v>
      </c>
      <c r="P22" s="27"/>
      <c r="Q22" s="29">
        <f t="shared" ref="Q22:Q51" si="15">IF(P22=0,,($P$9-P22)*$P$7*100/$P$9)</f>
        <v>0</v>
      </c>
      <c r="R22" s="27"/>
      <c r="S22" s="29">
        <f t="shared" si="14"/>
        <v>0</v>
      </c>
      <c r="T22" s="32"/>
      <c r="U22" s="29">
        <f t="shared" ref="U22:U51" si="16">IF(T22=0,,($T$9-T22)*$T$7*100/$T$9)</f>
        <v>0</v>
      </c>
      <c r="V22" s="17"/>
      <c r="W22" s="7">
        <f t="shared" si="7"/>
        <v>0</v>
      </c>
      <c r="X22" s="8">
        <f t="shared" si="8"/>
        <v>0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26">
        <f t="shared" si="0"/>
        <v>13</v>
      </c>
      <c r="B23" s="27"/>
      <c r="C23" s="27"/>
      <c r="D23" s="6"/>
      <c r="E23" s="6"/>
      <c r="F23" s="6"/>
      <c r="G23" s="7">
        <f t="shared" si="12"/>
        <v>0</v>
      </c>
      <c r="H23" s="6"/>
      <c r="I23" s="7">
        <f t="shared" ref="I23:I51" si="17">IF(H23=0,,($H$9-H23)*$H$7*100/$H$9)</f>
        <v>0</v>
      </c>
      <c r="J23" s="27"/>
      <c r="K23" s="29">
        <f t="shared" ref="K23:K31" si="18">IF(J23=0,,($J$9-J23)*$J$7*100/$J$9)</f>
        <v>0</v>
      </c>
      <c r="L23" s="27"/>
      <c r="M23" s="29">
        <f t="shared" si="3"/>
        <v>0</v>
      </c>
      <c r="N23" s="27"/>
      <c r="O23" s="29">
        <f t="shared" si="13"/>
        <v>0</v>
      </c>
      <c r="P23" s="27"/>
      <c r="Q23" s="29">
        <f t="shared" si="15"/>
        <v>0</v>
      </c>
      <c r="R23" s="27"/>
      <c r="S23" s="29">
        <f t="shared" si="14"/>
        <v>0</v>
      </c>
      <c r="T23" s="27"/>
      <c r="U23" s="29">
        <f t="shared" si="16"/>
        <v>0</v>
      </c>
      <c r="V23" s="6"/>
      <c r="W23" s="7">
        <f t="shared" si="7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2"/>
        <v>0</v>
      </c>
      <c r="H24" s="6"/>
      <c r="I24" s="7">
        <f t="shared" si="17"/>
        <v>0</v>
      </c>
      <c r="J24" s="27"/>
      <c r="K24" s="29">
        <f t="shared" si="18"/>
        <v>0</v>
      </c>
      <c r="L24" s="27"/>
      <c r="M24" s="29"/>
      <c r="N24" s="27"/>
      <c r="O24" s="29">
        <f t="shared" si="13"/>
        <v>0</v>
      </c>
      <c r="P24" s="27"/>
      <c r="Q24" s="29">
        <f t="shared" si="15"/>
        <v>0</v>
      </c>
      <c r="R24" s="27"/>
      <c r="S24" s="29">
        <f t="shared" si="14"/>
        <v>0</v>
      </c>
      <c r="T24" s="32"/>
      <c r="U24" s="29">
        <f t="shared" si="16"/>
        <v>0</v>
      </c>
      <c r="V24" s="17"/>
      <c r="W24" s="7">
        <f t="shared" si="7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12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ref="M25:M51" si="19">IF(L25=0,,($L$9-L25)*$L$7*100/$L$9)</f>
        <v>0</v>
      </c>
      <c r="N25" s="27"/>
      <c r="O25" s="29">
        <f t="shared" si="13"/>
        <v>0</v>
      </c>
      <c r="P25" s="27"/>
      <c r="Q25" s="29">
        <f t="shared" si="15"/>
        <v>0</v>
      </c>
      <c r="R25" s="27"/>
      <c r="S25" s="29">
        <f t="shared" si="14"/>
        <v>0</v>
      </c>
      <c r="T25" s="27"/>
      <c r="U25" s="29">
        <f t="shared" si="16"/>
        <v>0</v>
      </c>
      <c r="V25" s="6"/>
      <c r="W25" s="7">
        <f t="shared" si="7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2"/>
        <v>0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9"/>
        <v>0</v>
      </c>
      <c r="N26" s="27"/>
      <c r="O26" s="29">
        <f t="shared" si="13"/>
        <v>0</v>
      </c>
      <c r="P26" s="27"/>
      <c r="Q26" s="29">
        <f t="shared" si="15"/>
        <v>0</v>
      </c>
      <c r="R26" s="27"/>
      <c r="S26" s="29">
        <f t="shared" si="14"/>
        <v>0</v>
      </c>
      <c r="T26" s="32"/>
      <c r="U26" s="29">
        <f t="shared" si="16"/>
        <v>0</v>
      </c>
      <c r="V26" s="17"/>
      <c r="W26" s="7">
        <f t="shared" si="7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2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9"/>
        <v>0</v>
      </c>
      <c r="N27" s="27"/>
      <c r="O27" s="29">
        <f t="shared" si="13"/>
        <v>0</v>
      </c>
      <c r="P27" s="27"/>
      <c r="Q27" s="29">
        <f t="shared" si="15"/>
        <v>0</v>
      </c>
      <c r="R27" s="27"/>
      <c r="S27" s="29">
        <f t="shared" si="14"/>
        <v>0</v>
      </c>
      <c r="T27" s="27"/>
      <c r="U27" s="29">
        <f t="shared" si="16"/>
        <v>0</v>
      </c>
      <c r="V27" s="6"/>
      <c r="W27" s="7">
        <f t="shared" si="7"/>
        <v>0</v>
      </c>
      <c r="X27" s="8">
        <f t="shared" si="8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12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13"/>
        <v>0</v>
      </c>
      <c r="P28" s="27"/>
      <c r="Q28" s="29">
        <f t="shared" si="15"/>
        <v>0</v>
      </c>
      <c r="R28" s="27"/>
      <c r="S28" s="29">
        <f t="shared" si="14"/>
        <v>0</v>
      </c>
      <c r="T28" s="27"/>
      <c r="U28" s="29">
        <f t="shared" si="16"/>
        <v>0</v>
      </c>
      <c r="V28" s="6"/>
      <c r="W28" s="7">
        <f t="shared" si="7"/>
        <v>0</v>
      </c>
      <c r="X28" s="8">
        <f t="shared" si="8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2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13"/>
        <v>0</v>
      </c>
      <c r="P29" s="6"/>
      <c r="Q29" s="29">
        <f t="shared" si="15"/>
        <v>0</v>
      </c>
      <c r="R29" s="6"/>
      <c r="S29" s="29">
        <f t="shared" si="14"/>
        <v>0</v>
      </c>
      <c r="T29" s="17"/>
      <c r="U29" s="29">
        <f t="shared" si="16"/>
        <v>0</v>
      </c>
      <c r="V29" s="17"/>
      <c r="W29" s="7">
        <f t="shared" si="7"/>
        <v>0</v>
      </c>
      <c r="X29" s="8">
        <f t="shared" si="8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2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13"/>
        <v>0</v>
      </c>
      <c r="P30" s="6"/>
      <c r="Q30" s="7">
        <f t="shared" si="15"/>
        <v>0</v>
      </c>
      <c r="R30" s="6"/>
      <c r="S30" s="29">
        <f t="shared" si="14"/>
        <v>0</v>
      </c>
      <c r="T30" s="6"/>
      <c r="U30" s="7">
        <f t="shared" si="16"/>
        <v>0</v>
      </c>
      <c r="V30" s="6"/>
      <c r="W30" s="7">
        <f t="shared" si="7"/>
        <v>0</v>
      </c>
      <c r="X30" s="8">
        <f t="shared" si="8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2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13"/>
        <v>0</v>
      </c>
      <c r="P31" s="6"/>
      <c r="Q31" s="7">
        <f t="shared" si="15"/>
        <v>0</v>
      </c>
      <c r="R31" s="6"/>
      <c r="S31" s="29">
        <f t="shared" si="14"/>
        <v>0</v>
      </c>
      <c r="T31" s="6"/>
      <c r="U31" s="7">
        <f t="shared" si="16"/>
        <v>0</v>
      </c>
      <c r="V31" s="6"/>
      <c r="W31" s="7">
        <f t="shared" si="7"/>
        <v>0</v>
      </c>
      <c r="X31" s="8">
        <f t="shared" si="8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2"/>
        <v>0</v>
      </c>
      <c r="H32" s="6"/>
      <c r="I32" s="7">
        <f t="shared" si="17"/>
        <v>0</v>
      </c>
      <c r="J32" s="6"/>
      <c r="K32" s="7">
        <f t="shared" ref="K32:K51" si="20">IF(J32=0,,($H$9-J32)*$H$7*100/$H$9)</f>
        <v>0</v>
      </c>
      <c r="L32" s="6"/>
      <c r="M32" s="7">
        <f t="shared" si="19"/>
        <v>0</v>
      </c>
      <c r="N32" s="6"/>
      <c r="O32" s="7">
        <f t="shared" si="13"/>
        <v>0</v>
      </c>
      <c r="P32" s="6"/>
      <c r="Q32" s="7">
        <f t="shared" si="15"/>
        <v>0</v>
      </c>
      <c r="R32" s="6"/>
      <c r="S32" s="29">
        <f t="shared" si="14"/>
        <v>0</v>
      </c>
      <c r="T32" s="6"/>
      <c r="U32" s="7">
        <f t="shared" si="16"/>
        <v>0</v>
      </c>
      <c r="V32" s="6"/>
      <c r="W32" s="7">
        <f t="shared" si="7"/>
        <v>0</v>
      </c>
      <c r="X32" s="8">
        <f t="shared" si="8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2"/>
        <v>0</v>
      </c>
      <c r="H33" s="6"/>
      <c r="I33" s="7">
        <f t="shared" si="17"/>
        <v>0</v>
      </c>
      <c r="J33" s="6"/>
      <c r="K33" s="7">
        <f t="shared" si="20"/>
        <v>0</v>
      </c>
      <c r="L33" s="6"/>
      <c r="M33" s="7">
        <f t="shared" si="19"/>
        <v>0</v>
      </c>
      <c r="N33" s="6"/>
      <c r="O33" s="7">
        <f t="shared" si="13"/>
        <v>0</v>
      </c>
      <c r="P33" s="6"/>
      <c r="Q33" s="7">
        <f t="shared" si="15"/>
        <v>0</v>
      </c>
      <c r="R33" s="6"/>
      <c r="S33" s="29">
        <f t="shared" si="14"/>
        <v>0</v>
      </c>
      <c r="T33" s="6"/>
      <c r="U33" s="7">
        <f t="shared" si="16"/>
        <v>0</v>
      </c>
      <c r="V33" s="6"/>
      <c r="W33" s="7">
        <f t="shared" si="7"/>
        <v>0</v>
      </c>
      <c r="X33" s="8">
        <f t="shared" si="8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2"/>
        <v>0</v>
      </c>
      <c r="H34" s="6"/>
      <c r="I34" s="7">
        <f t="shared" si="17"/>
        <v>0</v>
      </c>
      <c r="J34" s="6"/>
      <c r="K34" s="7">
        <f t="shared" si="20"/>
        <v>0</v>
      </c>
      <c r="L34" s="6"/>
      <c r="M34" s="7">
        <f t="shared" si="19"/>
        <v>0</v>
      </c>
      <c r="N34" s="6"/>
      <c r="O34" s="7">
        <f t="shared" si="13"/>
        <v>0</v>
      </c>
      <c r="P34" s="6"/>
      <c r="Q34" s="7">
        <f t="shared" si="15"/>
        <v>0</v>
      </c>
      <c r="R34" s="6"/>
      <c r="S34" s="29">
        <f t="shared" si="14"/>
        <v>0</v>
      </c>
      <c r="T34" s="6"/>
      <c r="U34" s="7">
        <f t="shared" si="16"/>
        <v>0</v>
      </c>
      <c r="V34" s="6"/>
      <c r="W34" s="7">
        <f t="shared" si="7"/>
        <v>0</v>
      </c>
      <c r="X34" s="8">
        <f t="shared" si="8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2"/>
        <v>0</v>
      </c>
      <c r="H35" s="6"/>
      <c r="I35" s="7">
        <f t="shared" si="17"/>
        <v>0</v>
      </c>
      <c r="J35" s="6"/>
      <c r="K35" s="7">
        <f t="shared" si="20"/>
        <v>0</v>
      </c>
      <c r="L35" s="6"/>
      <c r="M35" s="7">
        <f t="shared" si="19"/>
        <v>0</v>
      </c>
      <c r="N35" s="6"/>
      <c r="O35" s="7">
        <f t="shared" si="13"/>
        <v>0</v>
      </c>
      <c r="P35" s="6"/>
      <c r="Q35" s="7">
        <f t="shared" si="15"/>
        <v>0</v>
      </c>
      <c r="R35" s="6"/>
      <c r="S35" s="29">
        <f t="shared" si="14"/>
        <v>0</v>
      </c>
      <c r="T35" s="6"/>
      <c r="U35" s="7">
        <f t="shared" si="16"/>
        <v>0</v>
      </c>
      <c r="V35" s="6"/>
      <c r="W35" s="7">
        <f t="shared" si="7"/>
        <v>0</v>
      </c>
      <c r="X35" s="8">
        <f t="shared" si="8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2"/>
        <v>0</v>
      </c>
      <c r="H36" s="6"/>
      <c r="I36" s="7">
        <f t="shared" si="17"/>
        <v>0</v>
      </c>
      <c r="J36" s="6"/>
      <c r="K36" s="7">
        <f t="shared" si="20"/>
        <v>0</v>
      </c>
      <c r="L36" s="6"/>
      <c r="M36" s="7">
        <f t="shared" si="19"/>
        <v>0</v>
      </c>
      <c r="N36" s="6"/>
      <c r="O36" s="7">
        <f t="shared" si="13"/>
        <v>0</v>
      </c>
      <c r="P36" s="6"/>
      <c r="Q36" s="7">
        <f t="shared" si="15"/>
        <v>0</v>
      </c>
      <c r="R36" s="6"/>
      <c r="S36" s="29">
        <f t="shared" si="14"/>
        <v>0</v>
      </c>
      <c r="T36" s="6"/>
      <c r="U36" s="7">
        <f t="shared" si="16"/>
        <v>0</v>
      </c>
      <c r="V36" s="6"/>
      <c r="W36" s="7">
        <f t="shared" si="7"/>
        <v>0</v>
      </c>
      <c r="X36" s="8">
        <f t="shared" si="8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2"/>
        <v>0</v>
      </c>
      <c r="H37" s="6"/>
      <c r="I37" s="7">
        <f t="shared" si="17"/>
        <v>0</v>
      </c>
      <c r="J37" s="6"/>
      <c r="K37" s="7">
        <f t="shared" si="20"/>
        <v>0</v>
      </c>
      <c r="L37" s="6"/>
      <c r="M37" s="7">
        <f t="shared" si="19"/>
        <v>0</v>
      </c>
      <c r="N37" s="6"/>
      <c r="O37" s="7">
        <f t="shared" si="13"/>
        <v>0</v>
      </c>
      <c r="P37" s="6"/>
      <c r="Q37" s="7">
        <f t="shared" si="15"/>
        <v>0</v>
      </c>
      <c r="R37" s="6"/>
      <c r="S37" s="29">
        <f t="shared" si="14"/>
        <v>0</v>
      </c>
      <c r="T37" s="6"/>
      <c r="U37" s="7">
        <f t="shared" si="16"/>
        <v>0</v>
      </c>
      <c r="V37" s="6"/>
      <c r="W37" s="7">
        <f t="shared" si="7"/>
        <v>0</v>
      </c>
      <c r="X37" s="8">
        <f t="shared" si="8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2"/>
        <v>0</v>
      </c>
      <c r="H38" s="6"/>
      <c r="I38" s="7">
        <f t="shared" si="17"/>
        <v>0</v>
      </c>
      <c r="J38" s="6"/>
      <c r="K38" s="7">
        <f t="shared" si="20"/>
        <v>0</v>
      </c>
      <c r="L38" s="6"/>
      <c r="M38" s="7">
        <f t="shared" si="19"/>
        <v>0</v>
      </c>
      <c r="N38" s="6"/>
      <c r="O38" s="7">
        <f t="shared" si="13"/>
        <v>0</v>
      </c>
      <c r="P38" s="6"/>
      <c r="Q38" s="7">
        <f t="shared" si="15"/>
        <v>0</v>
      </c>
      <c r="R38" s="6"/>
      <c r="S38" s="29">
        <f t="shared" si="14"/>
        <v>0</v>
      </c>
      <c r="T38" s="6"/>
      <c r="U38" s="7">
        <f t="shared" si="16"/>
        <v>0</v>
      </c>
      <c r="V38" s="6"/>
      <c r="W38" s="7">
        <f t="shared" si="7"/>
        <v>0</v>
      </c>
      <c r="X38" s="8">
        <f t="shared" si="8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2"/>
        <v>0</v>
      </c>
      <c r="H39" s="6"/>
      <c r="I39" s="7">
        <f t="shared" si="17"/>
        <v>0</v>
      </c>
      <c r="J39" s="6"/>
      <c r="K39" s="7">
        <f t="shared" si="20"/>
        <v>0</v>
      </c>
      <c r="L39" s="6"/>
      <c r="M39" s="7">
        <f t="shared" si="19"/>
        <v>0</v>
      </c>
      <c r="N39" s="6"/>
      <c r="O39" s="7">
        <f t="shared" si="13"/>
        <v>0</v>
      </c>
      <c r="P39" s="6"/>
      <c r="Q39" s="7">
        <f t="shared" si="15"/>
        <v>0</v>
      </c>
      <c r="R39" s="6"/>
      <c r="S39" s="29">
        <f t="shared" si="14"/>
        <v>0</v>
      </c>
      <c r="T39" s="6"/>
      <c r="U39" s="7">
        <f t="shared" si="16"/>
        <v>0</v>
      </c>
      <c r="V39" s="6"/>
      <c r="W39" s="7">
        <f t="shared" si="7"/>
        <v>0</v>
      </c>
      <c r="X39" s="8">
        <f t="shared" si="8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2"/>
        <v>0</v>
      </c>
      <c r="H40" s="6"/>
      <c r="I40" s="7">
        <f t="shared" si="17"/>
        <v>0</v>
      </c>
      <c r="J40" s="6"/>
      <c r="K40" s="7">
        <f t="shared" si="20"/>
        <v>0</v>
      </c>
      <c r="L40" s="6"/>
      <c r="M40" s="7">
        <f t="shared" si="19"/>
        <v>0</v>
      </c>
      <c r="N40" s="6"/>
      <c r="O40" s="7">
        <f t="shared" si="13"/>
        <v>0</v>
      </c>
      <c r="P40" s="6"/>
      <c r="Q40" s="7">
        <f t="shared" si="15"/>
        <v>0</v>
      </c>
      <c r="R40" s="6"/>
      <c r="S40" s="29">
        <f t="shared" si="14"/>
        <v>0</v>
      </c>
      <c r="T40" s="6"/>
      <c r="U40" s="7">
        <f t="shared" si="16"/>
        <v>0</v>
      </c>
      <c r="V40" s="6"/>
      <c r="W40" s="7">
        <f t="shared" si="7"/>
        <v>0</v>
      </c>
      <c r="X40" s="8">
        <f t="shared" si="8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2"/>
        <v>0</v>
      </c>
      <c r="H41" s="6"/>
      <c r="I41" s="7">
        <f t="shared" si="17"/>
        <v>0</v>
      </c>
      <c r="J41" s="6"/>
      <c r="K41" s="7">
        <f t="shared" si="20"/>
        <v>0</v>
      </c>
      <c r="L41" s="6"/>
      <c r="M41" s="7">
        <f t="shared" si="19"/>
        <v>0</v>
      </c>
      <c r="N41" s="6"/>
      <c r="O41" s="7">
        <f t="shared" si="13"/>
        <v>0</v>
      </c>
      <c r="P41" s="6"/>
      <c r="Q41" s="7">
        <f t="shared" si="15"/>
        <v>0</v>
      </c>
      <c r="R41" s="6"/>
      <c r="S41" s="29">
        <f t="shared" si="14"/>
        <v>0</v>
      </c>
      <c r="T41" s="6"/>
      <c r="U41" s="7">
        <f t="shared" si="16"/>
        <v>0</v>
      </c>
      <c r="V41" s="6"/>
      <c r="W41" s="7">
        <f t="shared" si="7"/>
        <v>0</v>
      </c>
      <c r="X41" s="8">
        <f t="shared" si="8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2"/>
        <v>0</v>
      </c>
      <c r="H42" s="6"/>
      <c r="I42" s="7">
        <f t="shared" si="17"/>
        <v>0</v>
      </c>
      <c r="J42" s="6"/>
      <c r="K42" s="7">
        <f t="shared" si="20"/>
        <v>0</v>
      </c>
      <c r="L42" s="6"/>
      <c r="M42" s="7">
        <f t="shared" si="19"/>
        <v>0</v>
      </c>
      <c r="N42" s="6"/>
      <c r="O42" s="7">
        <f t="shared" si="13"/>
        <v>0</v>
      </c>
      <c r="P42" s="6"/>
      <c r="Q42" s="7">
        <f t="shared" si="15"/>
        <v>0</v>
      </c>
      <c r="R42" s="6"/>
      <c r="S42" s="29">
        <f t="shared" si="14"/>
        <v>0</v>
      </c>
      <c r="T42" s="6"/>
      <c r="U42" s="7">
        <f t="shared" si="16"/>
        <v>0</v>
      </c>
      <c r="V42" s="6"/>
      <c r="W42" s="7">
        <f t="shared" si="7"/>
        <v>0</v>
      </c>
      <c r="X42" s="8">
        <f t="shared" si="8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2"/>
        <v>0</v>
      </c>
      <c r="H43" s="6"/>
      <c r="I43" s="7">
        <f t="shared" si="17"/>
        <v>0</v>
      </c>
      <c r="J43" s="6"/>
      <c r="K43" s="7">
        <f t="shared" si="20"/>
        <v>0</v>
      </c>
      <c r="L43" s="6"/>
      <c r="M43" s="7">
        <f t="shared" si="19"/>
        <v>0</v>
      </c>
      <c r="N43" s="6"/>
      <c r="O43" s="7">
        <f t="shared" si="13"/>
        <v>0</v>
      </c>
      <c r="P43" s="6"/>
      <c r="Q43" s="7">
        <f t="shared" si="15"/>
        <v>0</v>
      </c>
      <c r="R43" s="6"/>
      <c r="S43" s="29">
        <f t="shared" si="14"/>
        <v>0</v>
      </c>
      <c r="T43" s="6"/>
      <c r="U43" s="7">
        <f t="shared" si="16"/>
        <v>0</v>
      </c>
      <c r="V43" s="6"/>
      <c r="W43" s="7">
        <f t="shared" si="7"/>
        <v>0</v>
      </c>
      <c r="X43" s="8">
        <f t="shared" si="8"/>
        <v>0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si="12"/>
        <v>0</v>
      </c>
      <c r="H44" s="6"/>
      <c r="I44" s="7">
        <f t="shared" si="17"/>
        <v>0</v>
      </c>
      <c r="J44" s="6"/>
      <c r="K44" s="7">
        <f t="shared" si="20"/>
        <v>0</v>
      </c>
      <c r="L44" s="6"/>
      <c r="M44" s="7">
        <f t="shared" si="19"/>
        <v>0</v>
      </c>
      <c r="N44" s="6"/>
      <c r="O44" s="7">
        <f t="shared" si="13"/>
        <v>0</v>
      </c>
      <c r="P44" s="6"/>
      <c r="Q44" s="7">
        <f t="shared" si="15"/>
        <v>0</v>
      </c>
      <c r="R44" s="6"/>
      <c r="S44" s="29">
        <f t="shared" si="14"/>
        <v>0</v>
      </c>
      <c r="T44" s="6"/>
      <c r="U44" s="7">
        <f t="shared" si="16"/>
        <v>0</v>
      </c>
      <c r="V44" s="6"/>
      <c r="W44" s="7">
        <f t="shared" si="7"/>
        <v>0</v>
      </c>
      <c r="X44" s="8">
        <f t="shared" si="8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2"/>
        <v>0</v>
      </c>
      <c r="H45" s="6"/>
      <c r="I45" s="7">
        <f t="shared" si="17"/>
        <v>0</v>
      </c>
      <c r="J45" s="6"/>
      <c r="K45" s="7">
        <f t="shared" si="20"/>
        <v>0</v>
      </c>
      <c r="L45" s="6"/>
      <c r="M45" s="7">
        <f t="shared" si="19"/>
        <v>0</v>
      </c>
      <c r="N45" s="6"/>
      <c r="O45" s="7">
        <f t="shared" si="13"/>
        <v>0</v>
      </c>
      <c r="P45" s="6"/>
      <c r="Q45" s="7">
        <f t="shared" si="15"/>
        <v>0</v>
      </c>
      <c r="R45" s="6"/>
      <c r="S45" s="29">
        <f t="shared" si="14"/>
        <v>0</v>
      </c>
      <c r="T45" s="6"/>
      <c r="U45" s="7">
        <f t="shared" si="16"/>
        <v>0</v>
      </c>
      <c r="V45" s="6"/>
      <c r="W45" s="7">
        <f t="shared" si="7"/>
        <v>0</v>
      </c>
      <c r="X45" s="8">
        <f t="shared" si="8"/>
        <v>0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2"/>
        <v>0</v>
      </c>
      <c r="H46" s="6"/>
      <c r="I46" s="7">
        <f t="shared" si="17"/>
        <v>0</v>
      </c>
      <c r="J46" s="6"/>
      <c r="K46" s="7">
        <f t="shared" si="20"/>
        <v>0</v>
      </c>
      <c r="L46" s="6"/>
      <c r="M46" s="7">
        <f t="shared" si="19"/>
        <v>0</v>
      </c>
      <c r="N46" s="6"/>
      <c r="O46" s="7">
        <f t="shared" si="13"/>
        <v>0</v>
      </c>
      <c r="P46" s="6"/>
      <c r="Q46" s="7">
        <f t="shared" si="15"/>
        <v>0</v>
      </c>
      <c r="R46" s="6"/>
      <c r="S46" s="29">
        <f t="shared" si="14"/>
        <v>0</v>
      </c>
      <c r="T46" s="6"/>
      <c r="U46" s="7">
        <f t="shared" si="16"/>
        <v>0</v>
      </c>
      <c r="V46" s="6"/>
      <c r="W46" s="7">
        <f t="shared" si="7"/>
        <v>0</v>
      </c>
      <c r="X46" s="8">
        <f t="shared" si="8"/>
        <v>0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2"/>
        <v>0</v>
      </c>
      <c r="H47" s="6"/>
      <c r="I47" s="7">
        <f t="shared" si="17"/>
        <v>0</v>
      </c>
      <c r="J47" s="6"/>
      <c r="K47" s="7">
        <f t="shared" si="20"/>
        <v>0</v>
      </c>
      <c r="L47" s="6"/>
      <c r="M47" s="7">
        <f t="shared" si="19"/>
        <v>0</v>
      </c>
      <c r="N47" s="6"/>
      <c r="O47" s="7">
        <f t="shared" si="13"/>
        <v>0</v>
      </c>
      <c r="P47" s="6"/>
      <c r="Q47" s="7">
        <f t="shared" si="15"/>
        <v>0</v>
      </c>
      <c r="R47" s="6"/>
      <c r="S47" s="29">
        <f t="shared" si="14"/>
        <v>0</v>
      </c>
      <c r="T47" s="6"/>
      <c r="U47" s="7">
        <f t="shared" si="16"/>
        <v>0</v>
      </c>
      <c r="V47" s="6"/>
      <c r="W47" s="7">
        <f t="shared" si="7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2"/>
        <v>0</v>
      </c>
      <c r="H48" s="6"/>
      <c r="I48" s="7">
        <f t="shared" si="17"/>
        <v>0</v>
      </c>
      <c r="J48" s="6"/>
      <c r="K48" s="7">
        <f t="shared" si="20"/>
        <v>0</v>
      </c>
      <c r="L48" s="6"/>
      <c r="M48" s="7">
        <f t="shared" si="19"/>
        <v>0</v>
      </c>
      <c r="N48" s="6"/>
      <c r="O48" s="7">
        <f t="shared" si="13"/>
        <v>0</v>
      </c>
      <c r="P48" s="6"/>
      <c r="Q48" s="7">
        <f t="shared" si="15"/>
        <v>0</v>
      </c>
      <c r="R48" s="6"/>
      <c r="S48" s="29">
        <f t="shared" si="14"/>
        <v>0</v>
      </c>
      <c r="T48" s="6"/>
      <c r="U48" s="7">
        <f t="shared" si="16"/>
        <v>0</v>
      </c>
      <c r="V48" s="6"/>
      <c r="W48" s="7">
        <f t="shared" si="7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2"/>
        <v>0</v>
      </c>
      <c r="H49" s="6"/>
      <c r="I49" s="7">
        <f t="shared" si="17"/>
        <v>0</v>
      </c>
      <c r="J49" s="6"/>
      <c r="K49" s="7">
        <f t="shared" si="20"/>
        <v>0</v>
      </c>
      <c r="L49" s="6"/>
      <c r="M49" s="7">
        <f t="shared" si="19"/>
        <v>0</v>
      </c>
      <c r="N49" s="6"/>
      <c r="O49" s="7">
        <f t="shared" si="13"/>
        <v>0</v>
      </c>
      <c r="P49" s="6"/>
      <c r="Q49" s="7">
        <f t="shared" si="15"/>
        <v>0</v>
      </c>
      <c r="R49" s="6"/>
      <c r="S49" s="29">
        <f t="shared" si="14"/>
        <v>0</v>
      </c>
      <c r="T49" s="6"/>
      <c r="U49" s="7">
        <f t="shared" si="16"/>
        <v>0</v>
      </c>
      <c r="V49" s="6"/>
      <c r="W49" s="7">
        <f t="shared" si="7"/>
        <v>0</v>
      </c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2"/>
        <v>0</v>
      </c>
      <c r="H50" s="6"/>
      <c r="I50" s="7">
        <f t="shared" si="17"/>
        <v>0</v>
      </c>
      <c r="J50" s="6"/>
      <c r="K50" s="7">
        <f t="shared" si="20"/>
        <v>0</v>
      </c>
      <c r="L50" s="6"/>
      <c r="M50" s="7">
        <f t="shared" si="19"/>
        <v>0</v>
      </c>
      <c r="N50" s="6"/>
      <c r="O50" s="7">
        <f t="shared" si="13"/>
        <v>0</v>
      </c>
      <c r="P50" s="6"/>
      <c r="Q50" s="7">
        <f t="shared" si="15"/>
        <v>0</v>
      </c>
      <c r="R50" s="6"/>
      <c r="S50" s="29">
        <f t="shared" si="14"/>
        <v>0</v>
      </c>
      <c r="T50" s="6"/>
      <c r="U50" s="7">
        <f t="shared" si="16"/>
        <v>0</v>
      </c>
      <c r="V50" s="6"/>
      <c r="W50" s="7">
        <f t="shared" si="7"/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2"/>
        <v>0</v>
      </c>
      <c r="H51" s="6"/>
      <c r="I51" s="7">
        <f t="shared" si="17"/>
        <v>0</v>
      </c>
      <c r="J51" s="6"/>
      <c r="K51" s="7">
        <f t="shared" si="20"/>
        <v>0</v>
      </c>
      <c r="L51" s="6"/>
      <c r="M51" s="7">
        <f t="shared" si="19"/>
        <v>0</v>
      </c>
      <c r="N51" s="6"/>
      <c r="O51" s="7">
        <f t="shared" si="13"/>
        <v>0</v>
      </c>
      <c r="P51" s="6"/>
      <c r="Q51" s="7">
        <f t="shared" si="15"/>
        <v>0</v>
      </c>
      <c r="R51" s="6"/>
      <c r="S51" s="29">
        <f t="shared" si="14"/>
        <v>0</v>
      </c>
      <c r="T51" s="6"/>
      <c r="U51" s="7">
        <f t="shared" si="16"/>
        <v>0</v>
      </c>
      <c r="V51" s="6"/>
      <c r="W51" s="7">
        <f t="shared" si="7"/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2">
      <c r="A52" s="35" t="s">
        <v>11</v>
      </c>
      <c r="B52" s="35"/>
      <c r="C52" s="36"/>
      <c r="D52" s="9"/>
      <c r="F52">
        <f>COUNTA(F11:F51)</f>
        <v>2</v>
      </c>
      <c r="H52">
        <f>COUNTA(H11:H51)</f>
        <v>1</v>
      </c>
      <c r="J52">
        <f>COUNTA(J11:J51)</f>
        <v>0</v>
      </c>
      <c r="L52">
        <f>COUNTA(L11:L51)</f>
        <v>0</v>
      </c>
      <c r="N52">
        <f>COUNTA(N11:N51)</f>
        <v>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0.66666666666666663</v>
      </c>
      <c r="H53" s="15">
        <f>H52/$G$2</f>
        <v>0.33333333333333331</v>
      </c>
      <c r="J53" s="15">
        <f>J52/$G$2</f>
        <v>0</v>
      </c>
      <c r="L53" s="15">
        <f>L52/$G$2</f>
        <v>0</v>
      </c>
      <c r="N53" s="15">
        <f>N52/$G$2</f>
        <v>0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51">
    <sortCondition descending="1" ref="X11:X51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G15" sqref="G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1" t="s">
        <v>15</v>
      </c>
      <c r="F2" s="41"/>
      <c r="G2" s="14">
        <f>COUNTA(B11:B33)</f>
        <v>1</v>
      </c>
    </row>
    <row r="3" spans="1:25" x14ac:dyDescent="0.2">
      <c r="E3" s="41" t="s">
        <v>17</v>
      </c>
      <c r="F3" s="41"/>
      <c r="G3" s="14">
        <f>COUNTA(E8:U8)</f>
        <v>2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5" x14ac:dyDescent="0.2">
      <c r="E7" s="1" t="s">
        <v>10</v>
      </c>
      <c r="F7" s="37">
        <v>2</v>
      </c>
      <c r="G7" s="38"/>
      <c r="H7" s="37"/>
      <c r="I7" s="38"/>
      <c r="J7" s="37"/>
      <c r="K7" s="38"/>
      <c r="L7" s="37"/>
      <c r="M7" s="38"/>
      <c r="N7" s="37"/>
      <c r="O7" s="38"/>
      <c r="P7" s="37"/>
      <c r="Q7" s="38"/>
      <c r="R7" s="37"/>
      <c r="S7" s="38"/>
      <c r="T7" s="37"/>
      <c r="U7" s="38"/>
    </row>
    <row r="8" spans="1:25" x14ac:dyDescent="0.2">
      <c r="E8" s="1" t="s">
        <v>1</v>
      </c>
      <c r="F8" s="39">
        <v>45955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X8" s="14"/>
    </row>
    <row r="9" spans="1:25" x14ac:dyDescent="0.2">
      <c r="E9" s="1" t="s">
        <v>2</v>
      </c>
      <c r="F9" s="37">
        <v>5</v>
      </c>
      <c r="G9" s="38"/>
      <c r="H9" s="37"/>
      <c r="I9" s="38"/>
      <c r="J9" s="37"/>
      <c r="K9" s="38"/>
      <c r="L9" s="37"/>
      <c r="M9" s="38"/>
      <c r="N9" s="37"/>
      <c r="O9" s="38"/>
      <c r="P9" s="37"/>
      <c r="Q9" s="38"/>
      <c r="R9" s="37"/>
      <c r="S9" s="38"/>
      <c r="T9" s="37"/>
      <c r="U9" s="38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136</v>
      </c>
      <c r="F11" s="13">
        <v>5</v>
      </c>
      <c r="G11" s="19">
        <f>20/2</f>
        <v>10</v>
      </c>
      <c r="H11" s="13"/>
      <c r="I11" s="19">
        <f t="shared" ref="I11:I33" si="1">IF(H11=0,,($H$9-H11)*$H$7*100/$H$9)</f>
        <v>0</v>
      </c>
      <c r="J11" s="13"/>
      <c r="K11" s="19">
        <f t="shared" ref="K11:K17" si="2">IF(J11=0,,($J$9-J11)*$J$7*100/$J$9)</f>
        <v>0</v>
      </c>
      <c r="L11" s="6"/>
      <c r="M11" s="7">
        <f>IF(L11=0,,($L$9-L11)*$L$7*100/$L$9)</f>
        <v>0</v>
      </c>
      <c r="N11" s="6"/>
      <c r="O11" s="7">
        <f t="shared" ref="O11:O19" si="3">IF(N11=0,,($N$9-N11)*$N$7*100/$N$9)</f>
        <v>0</v>
      </c>
      <c r="P11" s="6"/>
      <c r="Q11" s="7">
        <f>IF(P11=0,,($P$9-P11)*$P$7*100/$P$9)</f>
        <v>0</v>
      </c>
      <c r="R11" s="17"/>
      <c r="S11" s="7">
        <f t="shared" ref="S11:S33" si="4">IF(R11=0,,($R$9-R11)*$R$7*100/$R$9)</f>
        <v>0</v>
      </c>
      <c r="T11" s="17"/>
      <c r="U11" s="7">
        <f t="shared" ref="U11:U33" si="5">IF(T11=0,,($T$9-T11)*$T$7*100/$T$9)</f>
        <v>0</v>
      </c>
      <c r="V11" s="23">
        <f t="shared" ref="V11:V33" si="6">SUM(G11+I11+K11+M11+O11+Q11+S11+U11)</f>
        <v>10</v>
      </c>
      <c r="W11" s="6">
        <f t="shared" ref="W11:W33" si="7">ROW(B11)-10</f>
        <v>1</v>
      </c>
      <c r="X11" s="6">
        <f t="shared" ref="X11:X33" si="8">COUNTA(F11,H11,L11,N11,P11,T11,R11)</f>
        <v>1</v>
      </c>
      <c r="Y11" s="16">
        <f t="shared" ref="Y11:Y33" si="9">X11/$G$3</f>
        <v>0.5</v>
      </c>
    </row>
    <row r="12" spans="1:25" x14ac:dyDescent="0.2">
      <c r="A12" s="5">
        <f t="shared" si="0"/>
        <v>2</v>
      </c>
      <c r="B12" s="13"/>
      <c r="C12" s="13"/>
      <c r="D12" s="13"/>
      <c r="E12" s="13"/>
      <c r="F12" s="13"/>
      <c r="G12" s="19">
        <f t="shared" ref="G12:G18" si="10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/>
      <c r="M12" s="7">
        <f>IF(L12=0,,($L$9-L12)*$L$7*100/$L$9)</f>
        <v>0</v>
      </c>
      <c r="N12" s="6"/>
      <c r="O12" s="7">
        <f t="shared" si="3"/>
        <v>0</v>
      </c>
      <c r="P12" s="6"/>
      <c r="Q12" s="7">
        <f>IF(P12=0,,($P$9-P12)*$P$7*100/$P$9)</f>
        <v>0</v>
      </c>
      <c r="R12" s="6"/>
      <c r="S12" s="7">
        <f t="shared" si="4"/>
        <v>0</v>
      </c>
      <c r="T12" s="6"/>
      <c r="U12" s="7">
        <f t="shared" si="5"/>
        <v>0</v>
      </c>
      <c r="V12" s="23">
        <f t="shared" si="6"/>
        <v>0</v>
      </c>
      <c r="W12" s="6">
        <f t="shared" si="7"/>
        <v>2</v>
      </c>
      <c r="X12" s="6">
        <f t="shared" si="8"/>
        <v>0</v>
      </c>
      <c r="Y12" s="16">
        <f t="shared" si="9"/>
        <v>0</v>
      </c>
    </row>
    <row r="13" spans="1:25" x14ac:dyDescent="0.2">
      <c r="A13" s="5">
        <f t="shared" si="0"/>
        <v>3</v>
      </c>
      <c r="B13" s="13"/>
      <c r="C13" s="13"/>
      <c r="D13" s="13"/>
      <c r="E13" s="13"/>
      <c r="F13" s="13"/>
      <c r="G13" s="19">
        <f t="shared" si="10"/>
        <v>0</v>
      </c>
      <c r="H13" s="13"/>
      <c r="I13" s="19">
        <f t="shared" si="1"/>
        <v>0</v>
      </c>
      <c r="J13" s="13"/>
      <c r="K13" s="19">
        <f t="shared" si="2"/>
        <v>0</v>
      </c>
      <c r="L13" s="6"/>
      <c r="M13" s="7"/>
      <c r="N13" s="6"/>
      <c r="O13" s="7">
        <f t="shared" si="3"/>
        <v>0</v>
      </c>
      <c r="P13" s="6"/>
      <c r="Q13" s="7">
        <f>IF(P13=0,,($P$9-P13)*$P$7*100/$P$9)</f>
        <v>0</v>
      </c>
      <c r="R13" s="30"/>
      <c r="S13" s="7">
        <f t="shared" si="4"/>
        <v>0</v>
      </c>
      <c r="T13" s="17"/>
      <c r="U13" s="7">
        <f t="shared" si="5"/>
        <v>0</v>
      </c>
      <c r="V13" s="23">
        <f t="shared" si="6"/>
        <v>0</v>
      </c>
      <c r="W13" s="6">
        <f t="shared" si="7"/>
        <v>3</v>
      </c>
      <c r="X13" s="6">
        <f t="shared" si="8"/>
        <v>0</v>
      </c>
      <c r="Y13" s="16">
        <f t="shared" si="9"/>
        <v>0</v>
      </c>
    </row>
    <row r="14" spans="1:25" x14ac:dyDescent="0.2">
      <c r="A14" s="5">
        <f t="shared" si="0"/>
        <v>4</v>
      </c>
      <c r="B14" s="13"/>
      <c r="C14" s="13"/>
      <c r="D14" s="13"/>
      <c r="E14" s="13"/>
      <c r="F14" s="13"/>
      <c r="G14" s="19">
        <f t="shared" si="10"/>
        <v>0</v>
      </c>
      <c r="H14" s="13"/>
      <c r="I14" s="19">
        <f t="shared" si="1"/>
        <v>0</v>
      </c>
      <c r="J14" s="13"/>
      <c r="K14" s="19">
        <f t="shared" si="2"/>
        <v>0</v>
      </c>
      <c r="L14" s="6"/>
      <c r="M14" s="7">
        <f t="shared" ref="M14:M33" si="11">IF(L14=0,,($L$9-L14)*$L$7*100/$L$9)</f>
        <v>0</v>
      </c>
      <c r="N14" s="6"/>
      <c r="O14" s="7">
        <f t="shared" si="3"/>
        <v>0</v>
      </c>
      <c r="P14" s="6"/>
      <c r="Q14" s="7">
        <f>IF(P14=0,,($P$9-P14)*$P$7*100/$P$9)</f>
        <v>0</v>
      </c>
      <c r="R14" s="30"/>
      <c r="S14" s="7">
        <f t="shared" si="4"/>
        <v>0</v>
      </c>
      <c r="T14" s="17"/>
      <c r="U14" s="7">
        <f t="shared" si="5"/>
        <v>0</v>
      </c>
      <c r="V14" s="23">
        <f t="shared" si="6"/>
        <v>0</v>
      </c>
      <c r="W14" s="6">
        <f t="shared" si="7"/>
        <v>4</v>
      </c>
      <c r="X14" s="6">
        <f t="shared" si="8"/>
        <v>0</v>
      </c>
      <c r="Y14" s="16">
        <f t="shared" si="9"/>
        <v>0</v>
      </c>
    </row>
    <row r="15" spans="1:25" x14ac:dyDescent="0.2">
      <c r="A15" s="5">
        <f t="shared" si="0"/>
        <v>5</v>
      </c>
      <c r="B15" s="13"/>
      <c r="C15" s="13"/>
      <c r="D15" s="13"/>
      <c r="E15" s="13"/>
      <c r="F15" s="13"/>
      <c r="G15" s="19">
        <f t="shared" si="10"/>
        <v>0</v>
      </c>
      <c r="H15" s="13"/>
      <c r="I15" s="19">
        <f t="shared" si="1"/>
        <v>0</v>
      </c>
      <c r="J15" s="13"/>
      <c r="K15" s="19">
        <f t="shared" si="2"/>
        <v>0</v>
      </c>
      <c r="L15" s="6"/>
      <c r="M15" s="7">
        <f t="shared" si="11"/>
        <v>0</v>
      </c>
      <c r="N15" s="6"/>
      <c r="O15" s="7">
        <f t="shared" si="3"/>
        <v>0</v>
      </c>
      <c r="P15" s="6"/>
      <c r="Q15" s="7">
        <f>120/2</f>
        <v>60</v>
      </c>
      <c r="R15" s="30"/>
      <c r="S15" s="7">
        <f t="shared" si="4"/>
        <v>0</v>
      </c>
      <c r="T15" s="17"/>
      <c r="U15" s="7">
        <f t="shared" si="5"/>
        <v>0</v>
      </c>
      <c r="V15" s="23">
        <f t="shared" si="6"/>
        <v>60</v>
      </c>
      <c r="W15" s="6">
        <f t="shared" si="7"/>
        <v>5</v>
      </c>
      <c r="X15" s="6">
        <f t="shared" si="8"/>
        <v>0</v>
      </c>
      <c r="Y15" s="16">
        <f t="shared" si="9"/>
        <v>0</v>
      </c>
    </row>
    <row r="16" spans="1:25" x14ac:dyDescent="0.2">
      <c r="A16" s="5">
        <f t="shared" si="0"/>
        <v>6</v>
      </c>
      <c r="B16" s="13"/>
      <c r="C16" s="13"/>
      <c r="D16" s="13"/>
      <c r="E16" s="13"/>
      <c r="F16" s="13"/>
      <c r="G16" s="19">
        <f t="shared" si="10"/>
        <v>0</v>
      </c>
      <c r="H16" s="13"/>
      <c r="I16" s="19">
        <f t="shared" si="1"/>
        <v>0</v>
      </c>
      <c r="J16" s="13"/>
      <c r="K16" s="19">
        <f t="shared" si="2"/>
        <v>0</v>
      </c>
      <c r="L16" s="6"/>
      <c r="M16" s="7">
        <f t="shared" si="11"/>
        <v>0</v>
      </c>
      <c r="N16" s="6"/>
      <c r="O16" s="7">
        <f t="shared" si="3"/>
        <v>0</v>
      </c>
      <c r="P16" s="6"/>
      <c r="Q16" s="7">
        <f t="shared" ref="Q16:Q33" si="12">IF(P16=0,,($P$9-P16)*$P$7*100/$P$9)</f>
        <v>0</v>
      </c>
      <c r="R16" s="30"/>
      <c r="S16" s="7">
        <f t="shared" si="4"/>
        <v>0</v>
      </c>
      <c r="T16" s="17"/>
      <c r="U16" s="7">
        <f t="shared" si="5"/>
        <v>0</v>
      </c>
      <c r="V16" s="23">
        <f t="shared" si="6"/>
        <v>0</v>
      </c>
      <c r="W16" s="6">
        <f t="shared" si="7"/>
        <v>6</v>
      </c>
      <c r="X16" s="6">
        <f t="shared" si="8"/>
        <v>0</v>
      </c>
      <c r="Y16" s="16">
        <f t="shared" si="9"/>
        <v>0</v>
      </c>
    </row>
    <row r="17" spans="1:25" x14ac:dyDescent="0.2">
      <c r="A17" s="5">
        <f t="shared" si="0"/>
        <v>7</v>
      </c>
      <c r="B17" s="13"/>
      <c r="C17" s="13"/>
      <c r="D17" s="13"/>
      <c r="E17" s="13"/>
      <c r="F17" s="13"/>
      <c r="G17" s="19">
        <f t="shared" si="10"/>
        <v>0</v>
      </c>
      <c r="H17" s="13"/>
      <c r="I17" s="19">
        <f t="shared" si="1"/>
        <v>0</v>
      </c>
      <c r="J17" s="13"/>
      <c r="K17" s="19">
        <f t="shared" si="2"/>
        <v>0</v>
      </c>
      <c r="L17" s="6"/>
      <c r="M17" s="7">
        <f t="shared" si="11"/>
        <v>0</v>
      </c>
      <c r="N17" s="6"/>
      <c r="O17" s="7">
        <f t="shared" si="3"/>
        <v>0</v>
      </c>
      <c r="P17" s="6"/>
      <c r="Q17" s="7">
        <f t="shared" si="12"/>
        <v>0</v>
      </c>
      <c r="R17" s="30"/>
      <c r="S17" s="7">
        <f t="shared" si="4"/>
        <v>0</v>
      </c>
      <c r="T17" s="17"/>
      <c r="U17" s="7">
        <f t="shared" si="5"/>
        <v>0</v>
      </c>
      <c r="V17" s="23">
        <f t="shared" si="6"/>
        <v>0</v>
      </c>
      <c r="W17" s="6">
        <f t="shared" si="7"/>
        <v>7</v>
      </c>
      <c r="X17" s="6">
        <f t="shared" si="8"/>
        <v>0</v>
      </c>
      <c r="Y17" s="16">
        <f t="shared" si="9"/>
        <v>0</v>
      </c>
    </row>
    <row r="18" spans="1:25" x14ac:dyDescent="0.2">
      <c r="A18" s="5">
        <f t="shared" si="0"/>
        <v>8</v>
      </c>
      <c r="B18" s="13"/>
      <c r="C18" s="13"/>
      <c r="D18" s="13"/>
      <c r="E18" s="13"/>
      <c r="F18" s="13"/>
      <c r="G18" s="19">
        <f t="shared" si="10"/>
        <v>0</v>
      </c>
      <c r="H18" s="13"/>
      <c r="I18" s="19">
        <f t="shared" si="1"/>
        <v>0</v>
      </c>
      <c r="J18" s="13"/>
      <c r="K18" s="19"/>
      <c r="L18" s="6"/>
      <c r="M18" s="7">
        <f t="shared" si="11"/>
        <v>0</v>
      </c>
      <c r="N18" s="6"/>
      <c r="O18" s="7">
        <f t="shared" si="3"/>
        <v>0</v>
      </c>
      <c r="P18" s="6"/>
      <c r="Q18" s="7">
        <f t="shared" si="12"/>
        <v>0</v>
      </c>
      <c r="R18" s="6"/>
      <c r="S18" s="7">
        <f t="shared" si="4"/>
        <v>0</v>
      </c>
      <c r="T18" s="6"/>
      <c r="U18" s="7">
        <f t="shared" si="5"/>
        <v>0</v>
      </c>
      <c r="V18" s="23">
        <f t="shared" si="6"/>
        <v>0</v>
      </c>
      <c r="W18" s="6">
        <f t="shared" si="7"/>
        <v>8</v>
      </c>
      <c r="X18" s="6">
        <f t="shared" si="8"/>
        <v>0</v>
      </c>
      <c r="Y18" s="16">
        <f t="shared" si="9"/>
        <v>0</v>
      </c>
    </row>
    <row r="19" spans="1:25" x14ac:dyDescent="0.2">
      <c r="A19" s="5">
        <f t="shared" si="0"/>
        <v>9</v>
      </c>
      <c r="B19" s="13"/>
      <c r="C19" s="13"/>
      <c r="D19" s="13"/>
      <c r="E19" s="13"/>
      <c r="F19" s="13"/>
      <c r="G19" s="19"/>
      <c r="H19" s="13"/>
      <c r="I19" s="19">
        <f t="shared" si="1"/>
        <v>0</v>
      </c>
      <c r="J19" s="13"/>
      <c r="K19" s="19">
        <f t="shared" ref="K19:K33" si="13">IF(J19=0,,($J$9-J19)*$J$7*100/$J$9)</f>
        <v>0</v>
      </c>
      <c r="L19" s="6"/>
      <c r="M19" s="7">
        <f t="shared" si="11"/>
        <v>0</v>
      </c>
      <c r="N19" s="6"/>
      <c r="O19" s="7">
        <f t="shared" si="3"/>
        <v>0</v>
      </c>
      <c r="P19" s="6"/>
      <c r="Q19" s="7">
        <f t="shared" si="12"/>
        <v>0</v>
      </c>
      <c r="R19" s="30"/>
      <c r="S19" s="7">
        <f t="shared" si="4"/>
        <v>0</v>
      </c>
      <c r="T19" s="17"/>
      <c r="U19" s="7">
        <f t="shared" si="5"/>
        <v>0</v>
      </c>
      <c r="V19" s="23">
        <f t="shared" si="6"/>
        <v>0</v>
      </c>
      <c r="W19" s="6">
        <f t="shared" si="7"/>
        <v>9</v>
      </c>
      <c r="X19" s="6">
        <f t="shared" si="8"/>
        <v>0</v>
      </c>
      <c r="Y19" s="16">
        <f t="shared" si="9"/>
        <v>0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33" si="14">IF(F20=0,,($F$9-F20)*$F$7*100/$F$9)</f>
        <v>0</v>
      </c>
      <c r="H20" s="6"/>
      <c r="I20" s="19">
        <f t="shared" si="1"/>
        <v>0</v>
      </c>
      <c r="J20" s="6"/>
      <c r="K20" s="19">
        <f t="shared" si="13"/>
        <v>0</v>
      </c>
      <c r="L20" s="6"/>
      <c r="M20" s="7">
        <f t="shared" si="11"/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4"/>
        <v>0</v>
      </c>
      <c r="T20" s="6"/>
      <c r="U20" s="7">
        <f t="shared" si="5"/>
        <v>0</v>
      </c>
      <c r="V20" s="23">
        <f t="shared" si="6"/>
        <v>2.5</v>
      </c>
      <c r="W20" s="6">
        <f t="shared" si="7"/>
        <v>10</v>
      </c>
      <c r="X20" s="6">
        <f t="shared" si="8"/>
        <v>0</v>
      </c>
      <c r="Y20" s="16">
        <f t="shared" si="9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4"/>
        <v>0</v>
      </c>
      <c r="H21" s="13"/>
      <c r="I21" s="19">
        <f t="shared" si="1"/>
        <v>0</v>
      </c>
      <c r="J21" s="13"/>
      <c r="K21" s="19">
        <f t="shared" si="13"/>
        <v>0</v>
      </c>
      <c r="L21" s="6"/>
      <c r="M21" s="7">
        <f t="shared" si="11"/>
        <v>0</v>
      </c>
      <c r="N21" s="6"/>
      <c r="O21" s="7">
        <f t="shared" ref="O21:O33" si="15">IF(N21=0,,($N$9-N21)*$N$7*100/$N$9)</f>
        <v>0</v>
      </c>
      <c r="P21" s="6"/>
      <c r="Q21" s="7">
        <f t="shared" si="12"/>
        <v>0</v>
      </c>
      <c r="R21" s="6"/>
      <c r="S21" s="7">
        <f t="shared" si="4"/>
        <v>0</v>
      </c>
      <c r="T21" s="6"/>
      <c r="U21" s="7">
        <f t="shared" si="5"/>
        <v>0</v>
      </c>
      <c r="V21" s="23">
        <f t="shared" si="6"/>
        <v>0</v>
      </c>
      <c r="W21" s="6">
        <f t="shared" si="7"/>
        <v>11</v>
      </c>
      <c r="X21" s="6">
        <f t="shared" si="8"/>
        <v>0</v>
      </c>
      <c r="Y21" s="16">
        <f t="shared" si="9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4"/>
        <v>0</v>
      </c>
      <c r="H22" s="13"/>
      <c r="I22" s="19">
        <f t="shared" si="1"/>
        <v>0</v>
      </c>
      <c r="J22" s="13"/>
      <c r="K22" s="19">
        <f t="shared" si="13"/>
        <v>0</v>
      </c>
      <c r="L22" s="6"/>
      <c r="M22" s="7">
        <f t="shared" si="11"/>
        <v>0</v>
      </c>
      <c r="N22" s="6"/>
      <c r="O22" s="7">
        <f t="shared" si="15"/>
        <v>0</v>
      </c>
      <c r="P22" s="6"/>
      <c r="Q22" s="7">
        <f t="shared" si="12"/>
        <v>0</v>
      </c>
      <c r="R22" s="30"/>
      <c r="S22" s="7">
        <f t="shared" si="4"/>
        <v>0</v>
      </c>
      <c r="T22" s="17"/>
      <c r="U22" s="7">
        <f t="shared" si="5"/>
        <v>0</v>
      </c>
      <c r="V22" s="23">
        <f t="shared" si="6"/>
        <v>0</v>
      </c>
      <c r="W22" s="6">
        <f t="shared" si="7"/>
        <v>12</v>
      </c>
      <c r="X22" s="6">
        <f t="shared" si="8"/>
        <v>0</v>
      </c>
      <c r="Y22" s="16">
        <f t="shared" si="9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4"/>
        <v>0</v>
      </c>
      <c r="H23" s="13"/>
      <c r="I23" s="19">
        <f t="shared" si="1"/>
        <v>0</v>
      </c>
      <c r="J23" s="13"/>
      <c r="K23" s="19">
        <f t="shared" si="13"/>
        <v>0</v>
      </c>
      <c r="L23" s="6"/>
      <c r="M23" s="7">
        <f t="shared" si="11"/>
        <v>0</v>
      </c>
      <c r="N23" s="6"/>
      <c r="O23" s="7">
        <f t="shared" si="15"/>
        <v>0</v>
      </c>
      <c r="P23" s="6"/>
      <c r="Q23" s="7">
        <f t="shared" si="12"/>
        <v>0</v>
      </c>
      <c r="R23" s="6"/>
      <c r="S23" s="7">
        <f t="shared" si="4"/>
        <v>0</v>
      </c>
      <c r="T23" s="6"/>
      <c r="U23" s="7">
        <f t="shared" si="5"/>
        <v>0</v>
      </c>
      <c r="V23" s="23">
        <f t="shared" si="6"/>
        <v>0</v>
      </c>
      <c r="W23" s="6">
        <f t="shared" si="7"/>
        <v>13</v>
      </c>
      <c r="X23" s="6">
        <f t="shared" si="8"/>
        <v>0</v>
      </c>
      <c r="Y23" s="16">
        <f t="shared" si="9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4"/>
        <v>0</v>
      </c>
      <c r="H24" s="6"/>
      <c r="I24" s="19">
        <f t="shared" si="1"/>
        <v>0</v>
      </c>
      <c r="J24" s="13"/>
      <c r="K24" s="19">
        <f t="shared" si="13"/>
        <v>0</v>
      </c>
      <c r="L24" s="6"/>
      <c r="M24" s="7">
        <f t="shared" si="11"/>
        <v>0</v>
      </c>
      <c r="N24" s="6"/>
      <c r="O24" s="7">
        <f t="shared" si="15"/>
        <v>0</v>
      </c>
      <c r="P24" s="6"/>
      <c r="Q24" s="7">
        <f t="shared" si="12"/>
        <v>0</v>
      </c>
      <c r="R24" s="6"/>
      <c r="S24" s="7">
        <f t="shared" si="4"/>
        <v>0</v>
      </c>
      <c r="T24" s="6"/>
      <c r="U24" s="7">
        <f t="shared" si="5"/>
        <v>0</v>
      </c>
      <c r="V24" s="23">
        <f t="shared" si="6"/>
        <v>0</v>
      </c>
      <c r="W24" s="6">
        <f t="shared" si="7"/>
        <v>14</v>
      </c>
      <c r="X24" s="6">
        <f t="shared" si="8"/>
        <v>0</v>
      </c>
      <c r="Y24" s="16">
        <f t="shared" si="9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4"/>
        <v>0</v>
      </c>
      <c r="H25" s="6"/>
      <c r="I25" s="19">
        <f t="shared" si="1"/>
        <v>0</v>
      </c>
      <c r="J25" s="13"/>
      <c r="K25" s="19">
        <f t="shared" si="13"/>
        <v>0</v>
      </c>
      <c r="L25" s="6"/>
      <c r="M25" s="7">
        <f t="shared" si="11"/>
        <v>0</v>
      </c>
      <c r="N25" s="6"/>
      <c r="O25" s="7">
        <f t="shared" si="15"/>
        <v>0</v>
      </c>
      <c r="P25" s="6"/>
      <c r="Q25" s="7">
        <f t="shared" si="12"/>
        <v>0</v>
      </c>
      <c r="R25" s="6"/>
      <c r="S25" s="7">
        <f t="shared" si="4"/>
        <v>0</v>
      </c>
      <c r="T25" s="6"/>
      <c r="U25" s="7">
        <f t="shared" si="5"/>
        <v>0</v>
      </c>
      <c r="V25" s="23">
        <f t="shared" si="6"/>
        <v>0</v>
      </c>
      <c r="W25" s="6">
        <f t="shared" si="7"/>
        <v>15</v>
      </c>
      <c r="X25" s="6">
        <f t="shared" si="8"/>
        <v>0</v>
      </c>
      <c r="Y25" s="16">
        <f t="shared" si="9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4"/>
        <v>0</v>
      </c>
      <c r="H26" s="6"/>
      <c r="I26" s="19">
        <f t="shared" si="1"/>
        <v>0</v>
      </c>
      <c r="J26" s="6"/>
      <c r="K26" s="19">
        <f t="shared" si="13"/>
        <v>0</v>
      </c>
      <c r="L26" s="6"/>
      <c r="M26" s="7">
        <f t="shared" si="11"/>
        <v>0</v>
      </c>
      <c r="N26" s="6"/>
      <c r="O26" s="7">
        <f t="shared" si="15"/>
        <v>0</v>
      </c>
      <c r="P26" s="6"/>
      <c r="Q26" s="7">
        <f t="shared" si="12"/>
        <v>0</v>
      </c>
      <c r="R26" s="6"/>
      <c r="S26" s="7">
        <f t="shared" si="4"/>
        <v>0</v>
      </c>
      <c r="T26" s="6"/>
      <c r="U26" s="7">
        <f t="shared" si="5"/>
        <v>0</v>
      </c>
      <c r="V26" s="23">
        <f t="shared" si="6"/>
        <v>0</v>
      </c>
      <c r="W26" s="6">
        <f t="shared" si="7"/>
        <v>16</v>
      </c>
      <c r="X26" s="6">
        <f t="shared" si="8"/>
        <v>0</v>
      </c>
      <c r="Y26" s="16">
        <f t="shared" si="9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si="14"/>
        <v>0</v>
      </c>
      <c r="H27" s="6"/>
      <c r="I27" s="19">
        <f t="shared" si="1"/>
        <v>0</v>
      </c>
      <c r="J27" s="6"/>
      <c r="K27" s="19">
        <f t="shared" si="13"/>
        <v>0</v>
      </c>
      <c r="L27" s="6"/>
      <c r="M27" s="7">
        <f t="shared" si="11"/>
        <v>0</v>
      </c>
      <c r="N27" s="6"/>
      <c r="O27" s="7">
        <f t="shared" si="15"/>
        <v>0</v>
      </c>
      <c r="P27" s="6"/>
      <c r="Q27" s="7">
        <f t="shared" si="12"/>
        <v>0</v>
      </c>
      <c r="R27" s="6"/>
      <c r="S27" s="7">
        <f t="shared" si="4"/>
        <v>0</v>
      </c>
      <c r="T27" s="6"/>
      <c r="U27" s="7">
        <f t="shared" si="5"/>
        <v>0</v>
      </c>
      <c r="V27" s="23">
        <f t="shared" si="6"/>
        <v>0</v>
      </c>
      <c r="W27" s="6">
        <f t="shared" si="7"/>
        <v>17</v>
      </c>
      <c r="X27" s="6">
        <f t="shared" si="8"/>
        <v>0</v>
      </c>
      <c r="Y27" s="16">
        <f t="shared" si="9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14"/>
        <v>0</v>
      </c>
      <c r="H28" s="6"/>
      <c r="I28" s="19">
        <f t="shared" si="1"/>
        <v>0</v>
      </c>
      <c r="J28" s="6"/>
      <c r="K28" s="19">
        <f t="shared" si="13"/>
        <v>0</v>
      </c>
      <c r="L28" s="6"/>
      <c r="M28" s="7">
        <f t="shared" si="11"/>
        <v>0</v>
      </c>
      <c r="N28" s="6"/>
      <c r="O28" s="7">
        <f t="shared" si="15"/>
        <v>0</v>
      </c>
      <c r="P28" s="6"/>
      <c r="Q28" s="7">
        <f t="shared" si="12"/>
        <v>0</v>
      </c>
      <c r="R28" s="6"/>
      <c r="S28" s="7">
        <f t="shared" si="4"/>
        <v>0</v>
      </c>
      <c r="T28" s="6"/>
      <c r="U28" s="7">
        <f t="shared" si="5"/>
        <v>0</v>
      </c>
      <c r="V28" s="23">
        <f t="shared" si="6"/>
        <v>0</v>
      </c>
      <c r="W28" s="6">
        <f t="shared" si="7"/>
        <v>18</v>
      </c>
      <c r="X28" s="6">
        <f t="shared" si="8"/>
        <v>0</v>
      </c>
      <c r="Y28" s="16">
        <f t="shared" si="9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14"/>
        <v>0</v>
      </c>
      <c r="H29" s="6"/>
      <c r="I29" s="19">
        <f t="shared" si="1"/>
        <v>0</v>
      </c>
      <c r="J29" s="6"/>
      <c r="K29" s="19">
        <f t="shared" si="13"/>
        <v>0</v>
      </c>
      <c r="L29" s="6"/>
      <c r="M29" s="7">
        <f t="shared" si="11"/>
        <v>0</v>
      </c>
      <c r="N29" s="6"/>
      <c r="O29" s="7">
        <f t="shared" si="15"/>
        <v>0</v>
      </c>
      <c r="P29" s="6"/>
      <c r="Q29" s="7">
        <f t="shared" si="12"/>
        <v>0</v>
      </c>
      <c r="R29" s="6"/>
      <c r="S29" s="7">
        <f t="shared" si="4"/>
        <v>0</v>
      </c>
      <c r="T29" s="6"/>
      <c r="U29" s="7">
        <f t="shared" si="5"/>
        <v>0</v>
      </c>
      <c r="V29" s="23">
        <f t="shared" si="6"/>
        <v>0</v>
      </c>
      <c r="W29" s="6">
        <f t="shared" si="7"/>
        <v>19</v>
      </c>
      <c r="X29" s="6">
        <f t="shared" si="8"/>
        <v>0</v>
      </c>
      <c r="Y29" s="16">
        <f t="shared" si="9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14"/>
        <v>0</v>
      </c>
      <c r="H30" s="6"/>
      <c r="I30" s="19">
        <f t="shared" si="1"/>
        <v>0</v>
      </c>
      <c r="J30" s="6"/>
      <c r="K30" s="19">
        <f t="shared" si="13"/>
        <v>0</v>
      </c>
      <c r="L30" s="6"/>
      <c r="M30" s="7">
        <f t="shared" si="11"/>
        <v>0</v>
      </c>
      <c r="N30" s="6"/>
      <c r="O30" s="7">
        <f t="shared" si="15"/>
        <v>0</v>
      </c>
      <c r="P30" s="6"/>
      <c r="Q30" s="7">
        <f t="shared" si="12"/>
        <v>0</v>
      </c>
      <c r="R30" s="6"/>
      <c r="S30" s="7">
        <f t="shared" si="4"/>
        <v>0</v>
      </c>
      <c r="T30" s="6"/>
      <c r="U30" s="7">
        <f t="shared" si="5"/>
        <v>0</v>
      </c>
      <c r="V30" s="23">
        <f t="shared" si="6"/>
        <v>0</v>
      </c>
      <c r="W30" s="6">
        <f t="shared" si="7"/>
        <v>20</v>
      </c>
      <c r="X30" s="6">
        <f t="shared" si="8"/>
        <v>0</v>
      </c>
      <c r="Y30" s="16">
        <f t="shared" si="9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14"/>
        <v>0</v>
      </c>
      <c r="H31" s="6"/>
      <c r="I31" s="19">
        <f t="shared" si="1"/>
        <v>0</v>
      </c>
      <c r="J31" s="6"/>
      <c r="K31" s="19">
        <f t="shared" si="13"/>
        <v>0</v>
      </c>
      <c r="L31" s="6"/>
      <c r="M31" s="7">
        <f t="shared" si="11"/>
        <v>0</v>
      </c>
      <c r="N31" s="6"/>
      <c r="O31" s="7">
        <f t="shared" si="15"/>
        <v>0</v>
      </c>
      <c r="P31" s="6"/>
      <c r="Q31" s="7">
        <f t="shared" si="12"/>
        <v>0</v>
      </c>
      <c r="R31" s="6"/>
      <c r="S31" s="7">
        <f t="shared" si="4"/>
        <v>0</v>
      </c>
      <c r="T31" s="6"/>
      <c r="U31" s="7">
        <f t="shared" si="5"/>
        <v>0</v>
      </c>
      <c r="V31" s="23">
        <f t="shared" si="6"/>
        <v>0</v>
      </c>
      <c r="W31" s="6">
        <f t="shared" si="7"/>
        <v>21</v>
      </c>
      <c r="X31" s="6">
        <f t="shared" si="8"/>
        <v>0</v>
      </c>
      <c r="Y31" s="16">
        <f t="shared" si="9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14"/>
        <v>0</v>
      </c>
      <c r="H32" s="6"/>
      <c r="I32" s="19">
        <f t="shared" si="1"/>
        <v>0</v>
      </c>
      <c r="J32" s="6"/>
      <c r="K32" s="19">
        <f t="shared" si="13"/>
        <v>0</v>
      </c>
      <c r="L32" s="6"/>
      <c r="M32" s="7">
        <f t="shared" si="11"/>
        <v>0</v>
      </c>
      <c r="N32" s="6"/>
      <c r="O32" s="7">
        <f t="shared" si="15"/>
        <v>0</v>
      </c>
      <c r="P32" s="6"/>
      <c r="Q32" s="7">
        <f t="shared" si="12"/>
        <v>0</v>
      </c>
      <c r="R32" s="6"/>
      <c r="S32" s="7">
        <f t="shared" si="4"/>
        <v>0</v>
      </c>
      <c r="T32" s="6"/>
      <c r="U32" s="7">
        <f t="shared" si="5"/>
        <v>0</v>
      </c>
      <c r="V32" s="23">
        <f t="shared" si="6"/>
        <v>0</v>
      </c>
      <c r="W32" s="6">
        <f t="shared" si="7"/>
        <v>22</v>
      </c>
      <c r="X32" s="6">
        <f t="shared" si="8"/>
        <v>0</v>
      </c>
      <c r="Y32" s="16">
        <f t="shared" si="9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14"/>
        <v>0</v>
      </c>
      <c r="H33" s="6"/>
      <c r="I33" s="19">
        <f t="shared" si="1"/>
        <v>0</v>
      </c>
      <c r="J33" s="6"/>
      <c r="K33" s="19">
        <f t="shared" si="13"/>
        <v>0</v>
      </c>
      <c r="L33" s="6"/>
      <c r="M33" s="7">
        <f t="shared" si="11"/>
        <v>0</v>
      </c>
      <c r="N33" s="6"/>
      <c r="O33" s="7">
        <f t="shared" si="15"/>
        <v>0</v>
      </c>
      <c r="P33" s="6"/>
      <c r="Q33" s="7">
        <f t="shared" si="12"/>
        <v>0</v>
      </c>
      <c r="R33" s="6"/>
      <c r="S33" s="7">
        <f t="shared" si="4"/>
        <v>0</v>
      </c>
      <c r="T33" s="6"/>
      <c r="U33" s="7">
        <f t="shared" si="5"/>
        <v>0</v>
      </c>
      <c r="V33" s="23">
        <f t="shared" si="6"/>
        <v>0</v>
      </c>
      <c r="W33" s="6">
        <f t="shared" si="7"/>
        <v>23</v>
      </c>
      <c r="X33" s="6">
        <f t="shared" si="8"/>
        <v>0</v>
      </c>
      <c r="Y33" s="16">
        <f t="shared" si="9"/>
        <v>0</v>
      </c>
    </row>
    <row r="34" spans="1:25" x14ac:dyDescent="0.2">
      <c r="A34" s="35" t="s">
        <v>11</v>
      </c>
      <c r="B34" s="35"/>
      <c r="C34" s="36"/>
      <c r="D34" s="9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1</v>
      </c>
      <c r="H35" s="15">
        <f>H34/$G$2</f>
        <v>0</v>
      </c>
      <c r="J35" s="15">
        <f>J34/$G$2</f>
        <v>0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33">
    <sortCondition descending="1" ref="V11:V33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1" t="s">
        <v>15</v>
      </c>
      <c r="F2" s="41"/>
      <c r="G2" s="14">
        <f>COUNTA(B11:B52)</f>
        <v>4</v>
      </c>
    </row>
    <row r="3" spans="1:26" x14ac:dyDescent="0.2">
      <c r="B3" s="2"/>
      <c r="E3" s="41" t="s">
        <v>17</v>
      </c>
      <c r="F3" s="41"/>
      <c r="G3" s="14">
        <f>COUNTA(E8:T8)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/>
      <c r="J7" s="49"/>
      <c r="K7" s="48"/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/>
      <c r="J8" s="5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/>
      <c r="J9" s="49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17" si="0">IF(E11=0,,($E$9-E11)*$E$7*100/$E$9)</f>
        <v>158.49056603773585</v>
      </c>
      <c r="G11" s="6">
        <v>1</v>
      </c>
      <c r="H11" s="7">
        <f t="shared" ref="H11:H17" si="1">IF(G11=0,,($G$9-G11)*$G$7*100/$G$9)</f>
        <v>171.42857142857142</v>
      </c>
      <c r="I11" s="13"/>
      <c r="J11" s="19">
        <f t="shared" ref="J11:J17" si="2">IF(I11=0,,($I$9-I11)*$I$7*100/$I$9)</f>
        <v>0</v>
      </c>
      <c r="K11" s="6"/>
      <c r="L11" s="29">
        <f>IF(K11=0,,($K$9-K11)*$K$7*100/$K$9)</f>
        <v>0</v>
      </c>
      <c r="M11" s="6"/>
      <c r="N11" s="29">
        <f t="shared" ref="N11:N17" si="3">IF(M11=0,,($M$9-M11)*$M$7*100/$M$9)</f>
        <v>0</v>
      </c>
      <c r="O11" s="6"/>
      <c r="P11" s="19">
        <f>IF(O11=0,,($O$9-O11)*$O$7*100/$O$9)</f>
        <v>0</v>
      </c>
      <c r="Q11" s="6"/>
      <c r="R11" s="19">
        <f t="shared" ref="R11:R17" si="4">IF(Q11=0,,($Q$9-Q11)*$Q$7*100/$Q$9)</f>
        <v>0</v>
      </c>
      <c r="S11" s="6"/>
      <c r="T11" s="19">
        <f t="shared" ref="T11:T17" si="5">IF(S11=0,,($S$9-S11)*$S$7*100/$S$9)</f>
        <v>0</v>
      </c>
      <c r="U11" s="6"/>
      <c r="V11" s="7">
        <f t="shared" ref="V11:V17" si="6">IF(U11=0,,($U$9-U11)*$U$7*100/$U$9)</f>
        <v>0</v>
      </c>
      <c r="W11" s="8">
        <f t="shared" ref="W11:W17" si="7">SUM(F11+H11+J11+L11+N11+R11+T11+V11)</f>
        <v>329.91913746630723</v>
      </c>
      <c r="X11">
        <v>1</v>
      </c>
      <c r="Y11" s="6">
        <f t="shared" ref="Y11:Y52" si="8">COUNTA(E11,G11,I11,K11,M11,S11,Q11)</f>
        <v>2</v>
      </c>
      <c r="Z11" s="16">
        <f t="shared" ref="Z11:Z52" si="9">Y11/$G$3</f>
        <v>1</v>
      </c>
    </row>
    <row r="12" spans="1:26" x14ac:dyDescent="0.2">
      <c r="A12" s="22">
        <f t="shared" ref="A12:A52" si="10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/>
      <c r="J12" s="19">
        <f t="shared" si="2"/>
        <v>0</v>
      </c>
      <c r="K12" s="6"/>
      <c r="L12" s="29">
        <f>IF(K12=0,,($K$9-K12)*$K$7*100/$K$9)</f>
        <v>0</v>
      </c>
      <c r="M12" s="6"/>
      <c r="N12" s="29">
        <f t="shared" si="3"/>
        <v>0</v>
      </c>
      <c r="O12" s="6"/>
      <c r="P12" s="19">
        <f>IF(O12=0,,($O$9-O12)*$O$7*100/$O$9)</f>
        <v>0</v>
      </c>
      <c r="Q12" s="6"/>
      <c r="R12" s="19">
        <f t="shared" si="4"/>
        <v>0</v>
      </c>
      <c r="S12" s="6"/>
      <c r="T12" s="19">
        <f t="shared" si="5"/>
        <v>0</v>
      </c>
      <c r="U12" s="6"/>
      <c r="V12" s="7">
        <f t="shared" si="6"/>
        <v>0</v>
      </c>
      <c r="W12" s="8">
        <f t="shared" si="7"/>
        <v>167.11590296495956</v>
      </c>
      <c r="X12" s="6">
        <f t="shared" ref="X12:X52" si="11">ROW(B12)-10</f>
        <v>2</v>
      </c>
      <c r="Y12" s="6">
        <f t="shared" si="8"/>
        <v>2</v>
      </c>
      <c r="Z12" s="16">
        <f t="shared" si="9"/>
        <v>1</v>
      </c>
    </row>
    <row r="13" spans="1:26" x14ac:dyDescent="0.2">
      <c r="A13" s="22">
        <f t="shared" si="10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/>
      <c r="J13" s="19">
        <f t="shared" si="2"/>
        <v>0</v>
      </c>
      <c r="K13" s="6"/>
      <c r="L13" s="29">
        <f>IF(K13=0,,($K$9-K13)*$K$7*100/$K$9)</f>
        <v>0</v>
      </c>
      <c r="M13" s="6"/>
      <c r="N13" s="29">
        <f t="shared" si="3"/>
        <v>0</v>
      </c>
      <c r="O13" s="6"/>
      <c r="P13" s="19">
        <f>IF(O13=0,,($O$9-O13)*$O$7*100/$O$9)</f>
        <v>0</v>
      </c>
      <c r="Q13" s="6"/>
      <c r="R13" s="19">
        <f t="shared" si="4"/>
        <v>0</v>
      </c>
      <c r="S13" s="6"/>
      <c r="T13" s="19">
        <f t="shared" si="5"/>
        <v>0</v>
      </c>
      <c r="U13" s="6"/>
      <c r="V13" s="7">
        <f t="shared" si="6"/>
        <v>0</v>
      </c>
      <c r="W13" s="8">
        <f t="shared" si="7"/>
        <v>142.85714285714286</v>
      </c>
      <c r="X13" s="6">
        <f t="shared" si="11"/>
        <v>3</v>
      </c>
      <c r="Y13" s="6">
        <f t="shared" si="8"/>
        <v>1</v>
      </c>
      <c r="Z13" s="16">
        <f t="shared" si="9"/>
        <v>0.5</v>
      </c>
    </row>
    <row r="14" spans="1:26" x14ac:dyDescent="0.2">
      <c r="A14" s="22">
        <f t="shared" si="10"/>
        <v>4</v>
      </c>
      <c r="B14" s="13" t="s">
        <v>134</v>
      </c>
      <c r="C14" s="13" t="s">
        <v>143</v>
      </c>
      <c r="D14" s="13" t="s">
        <v>136</v>
      </c>
      <c r="E14" s="13"/>
      <c r="F14" s="19">
        <f t="shared" si="0"/>
        <v>0</v>
      </c>
      <c r="G14" s="6">
        <v>5</v>
      </c>
      <c r="H14" s="7">
        <f t="shared" si="1"/>
        <v>57.142857142857146</v>
      </c>
      <c r="I14" s="6"/>
      <c r="J14" s="29">
        <f t="shared" si="2"/>
        <v>0</v>
      </c>
      <c r="K14" s="6"/>
      <c r="L14" s="29">
        <f>IF(K14=0,,($K$9-K14)*$K$7*100/$K$9)</f>
        <v>0</v>
      </c>
      <c r="M14" s="6"/>
      <c r="N14" s="29">
        <f t="shared" si="3"/>
        <v>0</v>
      </c>
      <c r="O14" s="6"/>
      <c r="P14" s="19">
        <f>IF(O14=0,,($O$9-O14)*$O$7*100/$O$9)</f>
        <v>0</v>
      </c>
      <c r="Q14" s="6"/>
      <c r="R14" s="19">
        <f t="shared" si="4"/>
        <v>0</v>
      </c>
      <c r="S14" s="6"/>
      <c r="T14" s="19">
        <f t="shared" si="5"/>
        <v>0</v>
      </c>
      <c r="U14" s="6"/>
      <c r="V14" s="7">
        <f t="shared" si="6"/>
        <v>0</v>
      </c>
      <c r="W14" s="8">
        <f t="shared" si="7"/>
        <v>57.142857142857146</v>
      </c>
      <c r="X14" s="6">
        <f t="shared" si="11"/>
        <v>4</v>
      </c>
      <c r="Y14" s="6">
        <f t="shared" si="8"/>
        <v>1</v>
      </c>
      <c r="Z14" s="16">
        <f t="shared" si="9"/>
        <v>0.5</v>
      </c>
    </row>
    <row r="15" spans="1:26" x14ac:dyDescent="0.2">
      <c r="A15" s="22">
        <f t="shared" si="10"/>
        <v>5</v>
      </c>
      <c r="B15" s="13"/>
      <c r="C15" s="13"/>
      <c r="D15" s="13"/>
      <c r="E15" s="13"/>
      <c r="F15" s="19">
        <f t="shared" si="0"/>
        <v>0</v>
      </c>
      <c r="G15" s="6"/>
      <c r="H15" s="7">
        <f t="shared" si="1"/>
        <v>0</v>
      </c>
      <c r="I15" s="13"/>
      <c r="J15" s="19">
        <f t="shared" si="2"/>
        <v>0</v>
      </c>
      <c r="K15" s="6"/>
      <c r="L15" s="29">
        <f>IF(K15=0,,($K$9-K15)*$K$7*100/$K$9)</f>
        <v>0</v>
      </c>
      <c r="M15" s="6"/>
      <c r="N15" s="29">
        <f t="shared" si="3"/>
        <v>0</v>
      </c>
      <c r="O15" s="6"/>
      <c r="P15" s="19">
        <f>IF(O15=0,,($O$9-O15)*$O$7*100/$O$9)</f>
        <v>0</v>
      </c>
      <c r="Q15" s="6"/>
      <c r="R15" s="19">
        <f t="shared" si="4"/>
        <v>0</v>
      </c>
      <c r="S15" s="6"/>
      <c r="T15" s="19">
        <f t="shared" si="5"/>
        <v>0</v>
      </c>
      <c r="U15" s="6"/>
      <c r="V15" s="7">
        <f t="shared" si="6"/>
        <v>0</v>
      </c>
      <c r="W15" s="8">
        <f t="shared" si="7"/>
        <v>0</v>
      </c>
      <c r="X15" s="6">
        <f t="shared" si="11"/>
        <v>5</v>
      </c>
      <c r="Y15" s="6">
        <f t="shared" si="8"/>
        <v>0</v>
      </c>
      <c r="Z15" s="16">
        <f t="shared" si="9"/>
        <v>0</v>
      </c>
    </row>
    <row r="16" spans="1:26" x14ac:dyDescent="0.2">
      <c r="A16" s="22">
        <f t="shared" si="10"/>
        <v>6</v>
      </c>
      <c r="B16" s="13"/>
      <c r="C16" s="13"/>
      <c r="D16" s="13"/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f t="shared" si="2"/>
        <v>0</v>
      </c>
      <c r="K16" s="6"/>
      <c r="L16" s="29"/>
      <c r="M16" s="6"/>
      <c r="N16" s="29">
        <f t="shared" si="3"/>
        <v>0</v>
      </c>
      <c r="O16" s="6"/>
      <c r="P16" s="19"/>
      <c r="Q16" s="6"/>
      <c r="R16" s="19">
        <f t="shared" si="4"/>
        <v>0</v>
      </c>
      <c r="S16" s="6"/>
      <c r="T16" s="19">
        <f t="shared" si="5"/>
        <v>0</v>
      </c>
      <c r="U16" s="6"/>
      <c r="V16" s="7">
        <f t="shared" si="6"/>
        <v>0</v>
      </c>
      <c r="W16" s="8">
        <f t="shared" si="7"/>
        <v>0</v>
      </c>
      <c r="X16" s="6">
        <f t="shared" si="11"/>
        <v>6</v>
      </c>
      <c r="Y16" s="6">
        <f t="shared" si="8"/>
        <v>0</v>
      </c>
      <c r="Z16" s="16">
        <f t="shared" si="9"/>
        <v>0</v>
      </c>
    </row>
    <row r="17" spans="1:26" x14ac:dyDescent="0.2">
      <c r="A17" s="22">
        <f t="shared" si="10"/>
        <v>7</v>
      </c>
      <c r="B17" s="13"/>
      <c r="C17" s="13"/>
      <c r="D17" s="13"/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6"/>
      <c r="L17" s="29">
        <f>IF(K17=0,,($K$9-K17)*$K$7*100/$K$9)</f>
        <v>0</v>
      </c>
      <c r="M17" s="6"/>
      <c r="N17" s="29">
        <f t="shared" si="3"/>
        <v>0</v>
      </c>
      <c r="O17" s="6"/>
      <c r="P17" s="19">
        <f>IF(O17=0,,($O$9-O17)*$O$7*100/$O$9)</f>
        <v>0</v>
      </c>
      <c r="Q17" s="6"/>
      <c r="R17" s="19">
        <f t="shared" si="4"/>
        <v>0</v>
      </c>
      <c r="S17" s="6"/>
      <c r="T17" s="19">
        <f t="shared" si="5"/>
        <v>0</v>
      </c>
      <c r="U17" s="6"/>
      <c r="V17" s="7">
        <f t="shared" si="6"/>
        <v>0</v>
      </c>
      <c r="W17" s="8">
        <f t="shared" si="7"/>
        <v>0</v>
      </c>
      <c r="X17" s="6">
        <f t="shared" si="11"/>
        <v>7</v>
      </c>
      <c r="Y17" s="6">
        <f t="shared" si="8"/>
        <v>0</v>
      </c>
      <c r="Z17" s="16">
        <f t="shared" si="9"/>
        <v>0</v>
      </c>
    </row>
    <row r="18" spans="1:26" x14ac:dyDescent="0.2">
      <c r="A18" s="22">
        <f t="shared" si="10"/>
        <v>8</v>
      </c>
      <c r="B18" s="13"/>
      <c r="C18" s="13"/>
      <c r="D18" s="13"/>
      <c r="E18" s="13"/>
      <c r="F18" s="19">
        <f t="shared" ref="F18:F52" si="12">IF(E18=0,,($E$9-E18)*$E$7*100/$E$9)</f>
        <v>0</v>
      </c>
      <c r="G18" s="6"/>
      <c r="H18" s="7">
        <f t="shared" ref="H18:H20" si="13">IF(G18=0,,($G$9-G18)*$G$7*100/$G$9)</f>
        <v>0</v>
      </c>
      <c r="I18" s="6"/>
      <c r="J18" s="29">
        <f t="shared" ref="J18:J19" si="14">IF(I18=0,,($I$9-I18)*$I$7*100/$I$9)</f>
        <v>0</v>
      </c>
      <c r="K18" s="6"/>
      <c r="L18" s="29">
        <f t="shared" ref="L18:L52" si="15">IF(K18=0,,($K$9-K18)*$K$7*100/$K$9)</f>
        <v>0</v>
      </c>
      <c r="M18" s="6"/>
      <c r="N18" s="29">
        <f t="shared" ref="N18" si="16">IF(M18=0,,($M$9-M18)*$M$7*100/$M$9)</f>
        <v>0</v>
      </c>
      <c r="O18" s="6"/>
      <c r="P18" s="19">
        <f t="shared" ref="P18:P52" si="17">IF(O18=0,,($O$9-O18)*$O$7*100/$O$9)</f>
        <v>0</v>
      </c>
      <c r="Q18" s="6"/>
      <c r="R18" s="19">
        <f t="shared" ref="R18:R24" si="18">IF(Q18=0,,($Q$9-Q18)*$Q$7*100/$Q$9)</f>
        <v>0</v>
      </c>
      <c r="S18" s="6"/>
      <c r="T18" s="19">
        <f t="shared" ref="T18:T19" si="19">IF(S18=0,,($S$9-S18)*$S$7*100/$S$9)</f>
        <v>0</v>
      </c>
      <c r="U18" s="6"/>
      <c r="V18" s="7">
        <f t="shared" ref="V18:V52" si="20">IF(U18=0,,($U$9-U18)*$U$7*100/$U$9)</f>
        <v>0</v>
      </c>
      <c r="W18" s="8">
        <f t="shared" ref="W18:W52" si="21">SUM(F18+H18+J18+L18+N18+R18+T18+V18)</f>
        <v>0</v>
      </c>
      <c r="X18" s="6">
        <f t="shared" si="11"/>
        <v>8</v>
      </c>
      <c r="Y18" s="6">
        <f t="shared" si="8"/>
        <v>0</v>
      </c>
      <c r="Z18" s="16">
        <f t="shared" si="9"/>
        <v>0</v>
      </c>
    </row>
    <row r="19" spans="1:26" x14ac:dyDescent="0.2">
      <c r="A19" s="22">
        <f t="shared" si="10"/>
        <v>9</v>
      </c>
      <c r="B19" s="13"/>
      <c r="C19" s="13"/>
      <c r="D19" s="13"/>
      <c r="E19" s="13"/>
      <c r="F19" s="19">
        <f t="shared" si="12"/>
        <v>0</v>
      </c>
      <c r="G19" s="6"/>
      <c r="H19" s="7">
        <f t="shared" si="13"/>
        <v>0</v>
      </c>
      <c r="I19" s="13"/>
      <c r="J19" s="19">
        <f t="shared" si="14"/>
        <v>0</v>
      </c>
      <c r="K19" s="6"/>
      <c r="L19" s="29">
        <f t="shared" si="15"/>
        <v>0</v>
      </c>
      <c r="M19" s="6"/>
      <c r="N19" s="29">
        <f>9/2</f>
        <v>4.5</v>
      </c>
      <c r="O19" s="6"/>
      <c r="P19" s="19">
        <f t="shared" si="17"/>
        <v>0</v>
      </c>
      <c r="Q19" s="6"/>
      <c r="R19" s="19">
        <f t="shared" si="18"/>
        <v>0</v>
      </c>
      <c r="S19" s="6"/>
      <c r="T19" s="19">
        <f t="shared" si="19"/>
        <v>0</v>
      </c>
      <c r="U19" s="6"/>
      <c r="V19" s="7">
        <f t="shared" si="20"/>
        <v>0</v>
      </c>
      <c r="W19" s="8">
        <f t="shared" si="21"/>
        <v>4.5</v>
      </c>
      <c r="X19" s="6">
        <f t="shared" si="11"/>
        <v>9</v>
      </c>
      <c r="Y19" s="6">
        <f t="shared" si="8"/>
        <v>0</v>
      </c>
      <c r="Z19" s="16">
        <f t="shared" si="9"/>
        <v>0</v>
      </c>
    </row>
    <row r="20" spans="1:26" x14ac:dyDescent="0.2">
      <c r="A20" s="22">
        <f t="shared" si="10"/>
        <v>10</v>
      </c>
      <c r="B20" s="13"/>
      <c r="C20" s="13"/>
      <c r="D20" s="13"/>
      <c r="E20" s="13"/>
      <c r="F20" s="19">
        <f t="shared" si="12"/>
        <v>0</v>
      </c>
      <c r="G20" s="6"/>
      <c r="H20" s="7">
        <f t="shared" si="13"/>
        <v>0</v>
      </c>
      <c r="I20" s="13"/>
      <c r="J20" s="19"/>
      <c r="K20" s="6"/>
      <c r="L20" s="29">
        <f t="shared" si="15"/>
        <v>0</v>
      </c>
      <c r="M20" s="6"/>
      <c r="N20" s="29">
        <f>IF(M20=0,,($M$9-M20)*$M$7*100/$M$9)</f>
        <v>0</v>
      </c>
      <c r="O20" s="6"/>
      <c r="P20" s="19">
        <f t="shared" si="17"/>
        <v>0</v>
      </c>
      <c r="Q20" s="6"/>
      <c r="R20" s="19">
        <f t="shared" si="18"/>
        <v>0</v>
      </c>
      <c r="S20" s="6"/>
      <c r="T20" s="19"/>
      <c r="U20" s="6"/>
      <c r="V20" s="7">
        <f t="shared" si="20"/>
        <v>0</v>
      </c>
      <c r="W20" s="8">
        <f t="shared" si="21"/>
        <v>0</v>
      </c>
      <c r="X20" s="6">
        <f t="shared" si="11"/>
        <v>10</v>
      </c>
      <c r="Y20" s="6">
        <f t="shared" si="8"/>
        <v>0</v>
      </c>
      <c r="Z20" s="16">
        <f t="shared" si="9"/>
        <v>0</v>
      </c>
    </row>
    <row r="21" spans="1:26" x14ac:dyDescent="0.2">
      <c r="A21" s="22">
        <f t="shared" si="10"/>
        <v>11</v>
      </c>
      <c r="B21" s="13"/>
      <c r="C21" s="13"/>
      <c r="D21" s="13"/>
      <c r="E21" s="13"/>
      <c r="F21" s="19">
        <f t="shared" si="12"/>
        <v>0</v>
      </c>
      <c r="G21" s="6"/>
      <c r="H21" s="7">
        <f>17/2</f>
        <v>8.5</v>
      </c>
      <c r="I21" s="6"/>
      <c r="J21" s="19">
        <f t="shared" ref="J21:J52" si="22">IF(I21=0,,($I$9-I21)*$I$7*100/$I$9)</f>
        <v>0</v>
      </c>
      <c r="K21" s="6"/>
      <c r="L21" s="29">
        <f t="shared" si="15"/>
        <v>0</v>
      </c>
      <c r="M21" s="6"/>
      <c r="N21" s="29">
        <f>IF(M21=0,,($M$9-M21)*$M$7*100/$M$9)</f>
        <v>0</v>
      </c>
      <c r="O21" s="6"/>
      <c r="P21" s="19">
        <f t="shared" si="17"/>
        <v>0</v>
      </c>
      <c r="Q21" s="6"/>
      <c r="R21" s="19">
        <f t="shared" si="18"/>
        <v>0</v>
      </c>
      <c r="S21" s="6"/>
      <c r="T21" s="19">
        <f t="shared" ref="T21:T52" si="23">IF(S21=0,,($S$9-S21)*$S$7*100/$S$9)</f>
        <v>0</v>
      </c>
      <c r="U21" s="6"/>
      <c r="V21" s="7">
        <f t="shared" si="20"/>
        <v>0</v>
      </c>
      <c r="W21" s="8">
        <f t="shared" si="21"/>
        <v>8.5</v>
      </c>
      <c r="X21" s="6">
        <f t="shared" si="11"/>
        <v>11</v>
      </c>
      <c r="Y21" s="6">
        <f t="shared" si="8"/>
        <v>0</v>
      </c>
      <c r="Z21" s="16">
        <f t="shared" si="9"/>
        <v>0</v>
      </c>
    </row>
    <row r="22" spans="1:26" x14ac:dyDescent="0.2">
      <c r="A22" s="22">
        <f t="shared" si="10"/>
        <v>12</v>
      </c>
      <c r="B22" s="13"/>
      <c r="C22" s="13"/>
      <c r="D22" s="13"/>
      <c r="E22" s="13"/>
      <c r="F22" s="19">
        <f t="shared" si="12"/>
        <v>0</v>
      </c>
      <c r="G22" s="6"/>
      <c r="H22" s="7">
        <f t="shared" ref="H22:H52" si="24">IF(G22=0,,($G$9-G22)*$G$7*100/$G$9)</f>
        <v>0</v>
      </c>
      <c r="I22" s="6"/>
      <c r="J22" s="19">
        <f t="shared" si="22"/>
        <v>0</v>
      </c>
      <c r="K22" s="6"/>
      <c r="L22" s="29">
        <f t="shared" si="15"/>
        <v>0</v>
      </c>
      <c r="M22" s="6"/>
      <c r="N22" s="29"/>
      <c r="O22" s="6"/>
      <c r="P22" s="19">
        <f t="shared" si="17"/>
        <v>0</v>
      </c>
      <c r="Q22" s="6"/>
      <c r="R22" s="19">
        <f t="shared" si="18"/>
        <v>0</v>
      </c>
      <c r="S22" s="6"/>
      <c r="T22" s="19">
        <f t="shared" si="23"/>
        <v>0</v>
      </c>
      <c r="U22" s="6"/>
      <c r="V22" s="7">
        <f t="shared" si="20"/>
        <v>0</v>
      </c>
      <c r="W22" s="8">
        <f t="shared" si="21"/>
        <v>0</v>
      </c>
      <c r="X22" s="6">
        <f t="shared" si="11"/>
        <v>12</v>
      </c>
      <c r="Y22" s="6">
        <f t="shared" si="8"/>
        <v>0</v>
      </c>
      <c r="Z22" s="16">
        <f t="shared" si="9"/>
        <v>0</v>
      </c>
    </row>
    <row r="23" spans="1:26" x14ac:dyDescent="0.2">
      <c r="A23" s="22">
        <f t="shared" si="10"/>
        <v>13</v>
      </c>
      <c r="B23" s="13"/>
      <c r="C23" s="13"/>
      <c r="D23" s="13"/>
      <c r="E23" s="13"/>
      <c r="F23" s="19">
        <f t="shared" si="12"/>
        <v>0</v>
      </c>
      <c r="G23" s="6"/>
      <c r="H23" s="7">
        <f t="shared" si="24"/>
        <v>0</v>
      </c>
      <c r="I23" s="6"/>
      <c r="J23" s="19">
        <f t="shared" si="22"/>
        <v>0</v>
      </c>
      <c r="K23" s="6"/>
      <c r="L23" s="29">
        <f t="shared" si="15"/>
        <v>0</v>
      </c>
      <c r="M23" s="6"/>
      <c r="N23" s="29">
        <f t="shared" ref="N23:N52" si="25">IF(M23=0,,($M$9-M23)*$M$7*100/$M$9)</f>
        <v>0</v>
      </c>
      <c r="O23" s="6"/>
      <c r="P23" s="19">
        <f t="shared" si="17"/>
        <v>0</v>
      </c>
      <c r="Q23" s="6"/>
      <c r="R23" s="19">
        <f t="shared" si="18"/>
        <v>0</v>
      </c>
      <c r="S23" s="6"/>
      <c r="T23" s="19">
        <f t="shared" si="23"/>
        <v>0</v>
      </c>
      <c r="U23" s="6"/>
      <c r="V23" s="7">
        <f t="shared" si="20"/>
        <v>0</v>
      </c>
      <c r="W23" s="8">
        <f t="shared" si="21"/>
        <v>0</v>
      </c>
      <c r="X23" s="6">
        <f t="shared" si="11"/>
        <v>13</v>
      </c>
      <c r="Y23" s="6">
        <f t="shared" si="8"/>
        <v>0</v>
      </c>
      <c r="Z23" s="16">
        <f t="shared" si="9"/>
        <v>0</v>
      </c>
    </row>
    <row r="24" spans="1:26" x14ac:dyDescent="0.2">
      <c r="A24" s="22">
        <f t="shared" si="10"/>
        <v>14</v>
      </c>
      <c r="B24" s="13"/>
      <c r="C24" s="13"/>
      <c r="D24" s="13"/>
      <c r="E24" s="13"/>
      <c r="F24" s="19">
        <f t="shared" si="12"/>
        <v>0</v>
      </c>
      <c r="G24" s="6"/>
      <c r="H24" s="7">
        <f t="shared" si="24"/>
        <v>0</v>
      </c>
      <c r="I24" s="6"/>
      <c r="J24" s="19">
        <f t="shared" si="22"/>
        <v>0</v>
      </c>
      <c r="K24" s="6"/>
      <c r="L24" s="29">
        <f t="shared" si="15"/>
        <v>0</v>
      </c>
      <c r="M24" s="6"/>
      <c r="N24" s="29">
        <f t="shared" si="25"/>
        <v>0</v>
      </c>
      <c r="O24" s="6"/>
      <c r="P24" s="19">
        <f t="shared" si="17"/>
        <v>0</v>
      </c>
      <c r="Q24" s="6"/>
      <c r="R24" s="19">
        <f t="shared" si="18"/>
        <v>0</v>
      </c>
      <c r="S24" s="6"/>
      <c r="T24" s="19">
        <f t="shared" si="23"/>
        <v>0</v>
      </c>
      <c r="U24" s="6"/>
      <c r="V24" s="7">
        <f t="shared" si="20"/>
        <v>0</v>
      </c>
      <c r="W24" s="8">
        <f t="shared" si="21"/>
        <v>0</v>
      </c>
      <c r="X24" s="6">
        <f t="shared" si="11"/>
        <v>14</v>
      </c>
      <c r="Y24" s="6">
        <f t="shared" si="8"/>
        <v>0</v>
      </c>
      <c r="Z24" s="16">
        <f t="shared" si="9"/>
        <v>0</v>
      </c>
    </row>
    <row r="25" spans="1:26" x14ac:dyDescent="0.2">
      <c r="A25" s="22">
        <f t="shared" si="10"/>
        <v>15</v>
      </c>
      <c r="B25" s="13"/>
      <c r="C25" s="13"/>
      <c r="D25" s="13"/>
      <c r="E25" s="13"/>
      <c r="F25" s="19">
        <f t="shared" si="12"/>
        <v>0</v>
      </c>
      <c r="G25" s="6"/>
      <c r="H25" s="7">
        <f t="shared" si="24"/>
        <v>0</v>
      </c>
      <c r="I25" s="6"/>
      <c r="J25" s="19">
        <f t="shared" si="22"/>
        <v>0</v>
      </c>
      <c r="K25" s="6"/>
      <c r="L25" s="29">
        <f t="shared" si="15"/>
        <v>0</v>
      </c>
      <c r="M25" s="6"/>
      <c r="N25" s="29">
        <f t="shared" si="25"/>
        <v>0</v>
      </c>
      <c r="O25" s="6"/>
      <c r="P25" s="19">
        <f t="shared" si="17"/>
        <v>0</v>
      </c>
      <c r="Q25" s="6"/>
      <c r="R25" s="19">
        <v>8.5</v>
      </c>
      <c r="S25" s="6"/>
      <c r="T25" s="19">
        <f t="shared" si="23"/>
        <v>0</v>
      </c>
      <c r="U25" s="6"/>
      <c r="V25" s="7">
        <f t="shared" si="20"/>
        <v>0</v>
      </c>
      <c r="W25" s="8">
        <f t="shared" si="21"/>
        <v>8.5</v>
      </c>
      <c r="X25" s="6">
        <f t="shared" si="11"/>
        <v>15</v>
      </c>
      <c r="Y25" s="6">
        <f t="shared" si="8"/>
        <v>0</v>
      </c>
      <c r="Z25" s="16">
        <f t="shared" si="9"/>
        <v>0</v>
      </c>
    </row>
    <row r="26" spans="1:26" x14ac:dyDescent="0.2">
      <c r="A26" s="22">
        <f t="shared" si="10"/>
        <v>16</v>
      </c>
      <c r="B26" s="13"/>
      <c r="C26" s="13"/>
      <c r="D26" s="13"/>
      <c r="E26" s="13"/>
      <c r="F26" s="19">
        <f t="shared" si="12"/>
        <v>0</v>
      </c>
      <c r="G26" s="6"/>
      <c r="H26" s="7">
        <f t="shared" si="24"/>
        <v>0</v>
      </c>
      <c r="I26" s="6"/>
      <c r="J26" s="19">
        <f t="shared" si="22"/>
        <v>0</v>
      </c>
      <c r="K26" s="6"/>
      <c r="L26" s="29">
        <f t="shared" si="15"/>
        <v>0</v>
      </c>
      <c r="M26" s="6"/>
      <c r="N26" s="29">
        <f t="shared" si="25"/>
        <v>0</v>
      </c>
      <c r="O26" s="6"/>
      <c r="P26" s="19">
        <f t="shared" si="17"/>
        <v>0</v>
      </c>
      <c r="Q26" s="6"/>
      <c r="R26" s="19">
        <f t="shared" ref="R26:R52" si="26">IF(Q26=0,,($Q$9-Q26)*$Q$7*100/$Q$9)</f>
        <v>0</v>
      </c>
      <c r="S26" s="6"/>
      <c r="T26" s="19">
        <f t="shared" si="23"/>
        <v>0</v>
      </c>
      <c r="U26" s="6"/>
      <c r="V26" s="7">
        <f t="shared" si="20"/>
        <v>0</v>
      </c>
      <c r="W26" s="8">
        <f t="shared" si="21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2">
      <c r="A27" s="22">
        <f t="shared" si="10"/>
        <v>17</v>
      </c>
      <c r="B27" s="13"/>
      <c r="C27" s="20"/>
      <c r="D27" s="13"/>
      <c r="E27" s="13"/>
      <c r="F27" s="19">
        <f t="shared" si="12"/>
        <v>0</v>
      </c>
      <c r="G27" s="6"/>
      <c r="H27" s="7">
        <f t="shared" si="24"/>
        <v>0</v>
      </c>
      <c r="I27" s="6"/>
      <c r="J27" s="19">
        <f t="shared" si="22"/>
        <v>0</v>
      </c>
      <c r="K27" s="6"/>
      <c r="L27" s="29">
        <f t="shared" si="15"/>
        <v>0</v>
      </c>
      <c r="M27" s="6"/>
      <c r="N27" s="29">
        <f t="shared" si="25"/>
        <v>0</v>
      </c>
      <c r="O27" s="6"/>
      <c r="P27" s="19">
        <f t="shared" si="17"/>
        <v>0</v>
      </c>
      <c r="Q27" s="6"/>
      <c r="R27" s="19">
        <f t="shared" si="26"/>
        <v>0</v>
      </c>
      <c r="S27" s="6"/>
      <c r="T27" s="19">
        <f t="shared" si="23"/>
        <v>0</v>
      </c>
      <c r="U27" s="6"/>
      <c r="V27" s="7">
        <f t="shared" si="20"/>
        <v>0</v>
      </c>
      <c r="W27" s="8">
        <f t="shared" si="21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2">
      <c r="A28" s="22">
        <f t="shared" si="10"/>
        <v>18</v>
      </c>
      <c r="B28" s="13"/>
      <c r="C28" s="13"/>
      <c r="D28" s="13"/>
      <c r="E28" s="6"/>
      <c r="F28" s="29">
        <f t="shared" si="12"/>
        <v>0</v>
      </c>
      <c r="G28" s="6"/>
      <c r="H28" s="7">
        <f t="shared" si="24"/>
        <v>0</v>
      </c>
      <c r="I28" s="6"/>
      <c r="J28" s="19">
        <f t="shared" si="22"/>
        <v>0</v>
      </c>
      <c r="K28" s="6"/>
      <c r="L28" s="29">
        <f t="shared" si="15"/>
        <v>0</v>
      </c>
      <c r="M28" s="6"/>
      <c r="N28" s="29">
        <f t="shared" si="25"/>
        <v>0</v>
      </c>
      <c r="O28" s="6"/>
      <c r="P28" s="19">
        <f t="shared" si="17"/>
        <v>0</v>
      </c>
      <c r="Q28" s="6"/>
      <c r="R28" s="19">
        <f t="shared" si="26"/>
        <v>0</v>
      </c>
      <c r="S28" s="6"/>
      <c r="T28" s="19">
        <f t="shared" si="23"/>
        <v>0</v>
      </c>
      <c r="U28" s="6"/>
      <c r="V28" s="7">
        <f t="shared" si="20"/>
        <v>0</v>
      </c>
      <c r="W28" s="8">
        <f t="shared" si="21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2">
      <c r="A29" s="22">
        <f t="shared" si="10"/>
        <v>19</v>
      </c>
      <c r="B29" s="13"/>
      <c r="C29" s="13"/>
      <c r="D29" s="13"/>
      <c r="E29" s="6"/>
      <c r="F29" s="29">
        <f t="shared" si="12"/>
        <v>0</v>
      </c>
      <c r="G29" s="6"/>
      <c r="H29" s="7">
        <f t="shared" si="24"/>
        <v>0</v>
      </c>
      <c r="I29" s="6"/>
      <c r="J29" s="19">
        <f t="shared" si="22"/>
        <v>0</v>
      </c>
      <c r="K29" s="6"/>
      <c r="L29" s="29">
        <f t="shared" si="15"/>
        <v>0</v>
      </c>
      <c r="M29" s="6"/>
      <c r="N29" s="29">
        <f t="shared" si="25"/>
        <v>0</v>
      </c>
      <c r="O29" s="6"/>
      <c r="P29" s="19">
        <f t="shared" si="17"/>
        <v>0</v>
      </c>
      <c r="Q29" s="6"/>
      <c r="R29" s="19">
        <f t="shared" si="26"/>
        <v>0</v>
      </c>
      <c r="S29" s="6"/>
      <c r="T29" s="19">
        <f t="shared" si="23"/>
        <v>0</v>
      </c>
      <c r="U29" s="6"/>
      <c r="V29" s="7">
        <f t="shared" si="20"/>
        <v>0</v>
      </c>
      <c r="W29" s="8">
        <f t="shared" si="21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2">
      <c r="A30" s="22">
        <f t="shared" si="10"/>
        <v>20</v>
      </c>
      <c r="B30" s="13"/>
      <c r="C30" s="13"/>
      <c r="D30" s="13"/>
      <c r="E30" s="6"/>
      <c r="F30" s="29">
        <f t="shared" si="12"/>
        <v>0</v>
      </c>
      <c r="G30" s="6"/>
      <c r="H30" s="7">
        <f t="shared" si="24"/>
        <v>0</v>
      </c>
      <c r="I30" s="6"/>
      <c r="J30" s="19">
        <f t="shared" si="22"/>
        <v>0</v>
      </c>
      <c r="K30" s="6"/>
      <c r="L30" s="29">
        <f t="shared" si="15"/>
        <v>0</v>
      </c>
      <c r="M30" s="6"/>
      <c r="N30" s="29">
        <f t="shared" si="25"/>
        <v>0</v>
      </c>
      <c r="O30" s="6"/>
      <c r="P30" s="19">
        <f t="shared" si="17"/>
        <v>0</v>
      </c>
      <c r="Q30" s="6"/>
      <c r="R30" s="19">
        <f t="shared" si="26"/>
        <v>0</v>
      </c>
      <c r="S30" s="6"/>
      <c r="T30" s="19">
        <f t="shared" si="23"/>
        <v>0</v>
      </c>
      <c r="U30" s="6"/>
      <c r="V30" s="7">
        <f t="shared" si="20"/>
        <v>0</v>
      </c>
      <c r="W30" s="8">
        <f t="shared" si="21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2">
      <c r="A31" s="22">
        <f t="shared" si="10"/>
        <v>21</v>
      </c>
      <c r="B31" s="13"/>
      <c r="C31" s="13"/>
      <c r="D31" s="13"/>
      <c r="E31" s="6"/>
      <c r="F31" s="29">
        <f t="shared" si="12"/>
        <v>0</v>
      </c>
      <c r="G31" s="6"/>
      <c r="H31" s="7">
        <f t="shared" si="24"/>
        <v>0</v>
      </c>
      <c r="I31" s="6"/>
      <c r="J31" s="19">
        <f t="shared" si="22"/>
        <v>0</v>
      </c>
      <c r="K31" s="6"/>
      <c r="L31" s="29">
        <f t="shared" si="15"/>
        <v>0</v>
      </c>
      <c r="M31" s="6"/>
      <c r="N31" s="29">
        <f t="shared" si="25"/>
        <v>0</v>
      </c>
      <c r="O31" s="6"/>
      <c r="P31" s="19">
        <f t="shared" si="17"/>
        <v>0</v>
      </c>
      <c r="Q31" s="6"/>
      <c r="R31" s="19">
        <f t="shared" si="26"/>
        <v>0</v>
      </c>
      <c r="S31" s="6"/>
      <c r="T31" s="19">
        <f t="shared" si="23"/>
        <v>0</v>
      </c>
      <c r="U31" s="6"/>
      <c r="V31" s="7">
        <f t="shared" si="20"/>
        <v>0</v>
      </c>
      <c r="W31" s="8">
        <f t="shared" si="21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2">
      <c r="A32" s="22">
        <f t="shared" si="10"/>
        <v>22</v>
      </c>
      <c r="B32" s="13"/>
      <c r="C32" s="13"/>
      <c r="D32" s="13"/>
      <c r="E32" s="6"/>
      <c r="F32" s="29">
        <f t="shared" si="12"/>
        <v>0</v>
      </c>
      <c r="G32" s="6"/>
      <c r="H32" s="7">
        <f t="shared" si="24"/>
        <v>0</v>
      </c>
      <c r="I32" s="6"/>
      <c r="J32" s="19">
        <f t="shared" si="22"/>
        <v>0</v>
      </c>
      <c r="K32" s="6"/>
      <c r="L32" s="29">
        <f t="shared" si="15"/>
        <v>0</v>
      </c>
      <c r="M32" s="6"/>
      <c r="N32" s="29">
        <f t="shared" si="25"/>
        <v>0</v>
      </c>
      <c r="O32" s="6"/>
      <c r="P32" s="19">
        <f t="shared" si="17"/>
        <v>0</v>
      </c>
      <c r="Q32" s="6"/>
      <c r="R32" s="19">
        <f t="shared" si="26"/>
        <v>0</v>
      </c>
      <c r="S32" s="6"/>
      <c r="T32" s="19">
        <f t="shared" si="23"/>
        <v>0</v>
      </c>
      <c r="U32" s="6"/>
      <c r="V32" s="7">
        <f t="shared" si="20"/>
        <v>0</v>
      </c>
      <c r="W32" s="8">
        <f t="shared" si="21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2">
      <c r="A33" s="13">
        <f t="shared" si="10"/>
        <v>23</v>
      </c>
      <c r="B33" s="13"/>
      <c r="C33" s="13"/>
      <c r="D33" s="13"/>
      <c r="E33" s="6"/>
      <c r="F33" s="29">
        <f t="shared" si="12"/>
        <v>0</v>
      </c>
      <c r="G33" s="6"/>
      <c r="H33" s="7">
        <f t="shared" si="24"/>
        <v>0</v>
      </c>
      <c r="I33" s="6"/>
      <c r="J33" s="19">
        <f t="shared" si="22"/>
        <v>0</v>
      </c>
      <c r="K33" s="6"/>
      <c r="L33" s="29">
        <f t="shared" si="15"/>
        <v>0</v>
      </c>
      <c r="M33" s="6"/>
      <c r="N33" s="29">
        <f t="shared" si="25"/>
        <v>0</v>
      </c>
      <c r="O33" s="6"/>
      <c r="P33" s="19">
        <f t="shared" si="17"/>
        <v>0</v>
      </c>
      <c r="Q33" s="6"/>
      <c r="R33" s="19">
        <f t="shared" si="26"/>
        <v>0</v>
      </c>
      <c r="S33" s="6"/>
      <c r="T33" s="19">
        <f t="shared" si="23"/>
        <v>0</v>
      </c>
      <c r="U33" s="6"/>
      <c r="V33" s="7">
        <f t="shared" si="20"/>
        <v>0</v>
      </c>
      <c r="W33" s="8">
        <f t="shared" si="21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2">
      <c r="A34" s="22">
        <f t="shared" si="10"/>
        <v>24</v>
      </c>
      <c r="B34" s="13"/>
      <c r="C34" s="13"/>
      <c r="D34" s="13"/>
      <c r="E34" s="6"/>
      <c r="F34" s="29">
        <f t="shared" si="12"/>
        <v>0</v>
      </c>
      <c r="G34" s="6"/>
      <c r="H34" s="7">
        <f t="shared" si="24"/>
        <v>0</v>
      </c>
      <c r="I34" s="6"/>
      <c r="J34" s="19">
        <f t="shared" si="22"/>
        <v>0</v>
      </c>
      <c r="K34" s="6"/>
      <c r="L34" s="29">
        <f t="shared" si="15"/>
        <v>0</v>
      </c>
      <c r="M34" s="6"/>
      <c r="N34" s="29">
        <f t="shared" si="25"/>
        <v>0</v>
      </c>
      <c r="O34" s="6"/>
      <c r="P34" s="19">
        <f t="shared" si="17"/>
        <v>0</v>
      </c>
      <c r="Q34" s="6"/>
      <c r="R34" s="19">
        <f t="shared" si="26"/>
        <v>0</v>
      </c>
      <c r="S34" s="6"/>
      <c r="T34" s="19">
        <f t="shared" si="23"/>
        <v>0</v>
      </c>
      <c r="U34" s="6"/>
      <c r="V34" s="7">
        <f t="shared" si="20"/>
        <v>0</v>
      </c>
      <c r="W34" s="8">
        <f t="shared" si="21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2">
      <c r="A35" s="22">
        <f t="shared" si="10"/>
        <v>25</v>
      </c>
      <c r="B35" s="13"/>
      <c r="C35" s="13"/>
      <c r="D35" s="13"/>
      <c r="E35" s="6"/>
      <c r="F35" s="29">
        <f t="shared" si="12"/>
        <v>0</v>
      </c>
      <c r="G35" s="6"/>
      <c r="H35" s="7">
        <f t="shared" si="24"/>
        <v>0</v>
      </c>
      <c r="I35" s="6"/>
      <c r="J35" s="19">
        <f t="shared" si="22"/>
        <v>0</v>
      </c>
      <c r="K35" s="6"/>
      <c r="L35" s="29">
        <f t="shared" si="15"/>
        <v>0</v>
      </c>
      <c r="M35" s="6"/>
      <c r="N35" s="29">
        <f t="shared" si="25"/>
        <v>0</v>
      </c>
      <c r="O35" s="6"/>
      <c r="P35" s="19">
        <f t="shared" si="17"/>
        <v>0</v>
      </c>
      <c r="Q35" s="6"/>
      <c r="R35" s="19">
        <f t="shared" si="26"/>
        <v>0</v>
      </c>
      <c r="S35" s="6"/>
      <c r="T35" s="19">
        <f t="shared" si="23"/>
        <v>0</v>
      </c>
      <c r="U35" s="6"/>
      <c r="V35" s="7">
        <f t="shared" si="20"/>
        <v>0</v>
      </c>
      <c r="W35" s="8">
        <f t="shared" si="21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2">
      <c r="A36" s="22">
        <f t="shared" si="10"/>
        <v>26</v>
      </c>
      <c r="B36" s="13"/>
      <c r="C36" s="13"/>
      <c r="D36" s="13"/>
      <c r="E36" s="6"/>
      <c r="F36" s="29">
        <f t="shared" si="12"/>
        <v>0</v>
      </c>
      <c r="G36" s="6"/>
      <c r="H36" s="7">
        <f t="shared" si="24"/>
        <v>0</v>
      </c>
      <c r="I36" s="6"/>
      <c r="J36" s="19">
        <f t="shared" si="22"/>
        <v>0</v>
      </c>
      <c r="K36" s="6"/>
      <c r="L36" s="29">
        <f t="shared" si="15"/>
        <v>0</v>
      </c>
      <c r="M36" s="6"/>
      <c r="N36" s="29">
        <f t="shared" si="25"/>
        <v>0</v>
      </c>
      <c r="O36" s="6"/>
      <c r="P36" s="19">
        <f t="shared" si="17"/>
        <v>0</v>
      </c>
      <c r="Q36" s="6"/>
      <c r="R36" s="19">
        <f t="shared" si="26"/>
        <v>0</v>
      </c>
      <c r="S36" s="6"/>
      <c r="T36" s="19">
        <f t="shared" si="23"/>
        <v>0</v>
      </c>
      <c r="U36" s="6"/>
      <c r="V36" s="7">
        <f t="shared" si="20"/>
        <v>0</v>
      </c>
      <c r="W36" s="8">
        <f t="shared" si="21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2">
      <c r="A37" s="22">
        <f t="shared" si="10"/>
        <v>27</v>
      </c>
      <c r="B37" s="13"/>
      <c r="C37" s="13"/>
      <c r="D37" s="13"/>
      <c r="E37" s="6"/>
      <c r="F37" s="29">
        <f t="shared" si="12"/>
        <v>0</v>
      </c>
      <c r="G37" s="6"/>
      <c r="H37" s="7">
        <f t="shared" si="24"/>
        <v>0</v>
      </c>
      <c r="I37" s="6"/>
      <c r="J37" s="19">
        <f t="shared" si="22"/>
        <v>0</v>
      </c>
      <c r="K37" s="6"/>
      <c r="L37" s="29">
        <f t="shared" si="15"/>
        <v>0</v>
      </c>
      <c r="M37" s="6"/>
      <c r="N37" s="29">
        <f t="shared" si="25"/>
        <v>0</v>
      </c>
      <c r="O37" s="6"/>
      <c r="P37" s="19">
        <f t="shared" si="17"/>
        <v>0</v>
      </c>
      <c r="Q37" s="6"/>
      <c r="R37" s="19">
        <f t="shared" si="26"/>
        <v>0</v>
      </c>
      <c r="S37" s="6"/>
      <c r="T37" s="19">
        <f t="shared" si="23"/>
        <v>0</v>
      </c>
      <c r="U37" s="6"/>
      <c r="V37" s="7">
        <f t="shared" si="20"/>
        <v>0</v>
      </c>
      <c r="W37" s="8">
        <f t="shared" si="21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2">
      <c r="A38" s="22">
        <f t="shared" si="10"/>
        <v>28</v>
      </c>
      <c r="B38" s="13"/>
      <c r="C38" s="13"/>
      <c r="D38" s="13"/>
      <c r="E38" s="6"/>
      <c r="F38" s="29">
        <f t="shared" si="12"/>
        <v>0</v>
      </c>
      <c r="G38" s="6"/>
      <c r="H38" s="7">
        <f t="shared" si="24"/>
        <v>0</v>
      </c>
      <c r="I38" s="6"/>
      <c r="J38" s="19">
        <f t="shared" si="22"/>
        <v>0</v>
      </c>
      <c r="K38" s="6"/>
      <c r="L38" s="29">
        <f t="shared" si="15"/>
        <v>0</v>
      </c>
      <c r="M38" s="6"/>
      <c r="N38" s="29">
        <f t="shared" si="25"/>
        <v>0</v>
      </c>
      <c r="O38" s="6"/>
      <c r="P38" s="19">
        <f t="shared" si="17"/>
        <v>0</v>
      </c>
      <c r="Q38" s="6"/>
      <c r="R38" s="19">
        <f t="shared" si="26"/>
        <v>0</v>
      </c>
      <c r="S38" s="6"/>
      <c r="T38" s="19">
        <f t="shared" si="23"/>
        <v>0</v>
      </c>
      <c r="U38" s="6"/>
      <c r="V38" s="7">
        <f t="shared" si="20"/>
        <v>0</v>
      </c>
      <c r="W38" s="8">
        <f t="shared" si="21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2">
      <c r="A39" s="22">
        <f t="shared" si="10"/>
        <v>29</v>
      </c>
      <c r="B39" s="13"/>
      <c r="C39" s="13"/>
      <c r="D39" s="13"/>
      <c r="E39" s="6"/>
      <c r="F39" s="29">
        <f t="shared" si="12"/>
        <v>0</v>
      </c>
      <c r="G39" s="6"/>
      <c r="H39" s="7">
        <f t="shared" si="24"/>
        <v>0</v>
      </c>
      <c r="I39" s="6"/>
      <c r="J39" s="19">
        <f t="shared" si="22"/>
        <v>0</v>
      </c>
      <c r="K39" s="6"/>
      <c r="L39" s="29">
        <f t="shared" si="15"/>
        <v>0</v>
      </c>
      <c r="M39" s="6"/>
      <c r="N39" s="29">
        <f t="shared" si="25"/>
        <v>0</v>
      </c>
      <c r="O39" s="6"/>
      <c r="P39" s="19">
        <f t="shared" si="17"/>
        <v>0</v>
      </c>
      <c r="Q39" s="6"/>
      <c r="R39" s="19">
        <f t="shared" si="26"/>
        <v>0</v>
      </c>
      <c r="S39" s="6"/>
      <c r="T39" s="19">
        <f t="shared" si="23"/>
        <v>0</v>
      </c>
      <c r="U39" s="6"/>
      <c r="V39" s="7">
        <f t="shared" si="20"/>
        <v>0</v>
      </c>
      <c r="W39" s="8">
        <f t="shared" si="21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2">
      <c r="A40" s="22">
        <f t="shared" si="10"/>
        <v>30</v>
      </c>
      <c r="B40" s="13"/>
      <c r="C40" s="13"/>
      <c r="D40" s="13"/>
      <c r="E40" s="6"/>
      <c r="F40" s="29">
        <f t="shared" si="12"/>
        <v>0</v>
      </c>
      <c r="G40" s="6"/>
      <c r="H40" s="7">
        <f t="shared" si="24"/>
        <v>0</v>
      </c>
      <c r="I40" s="6"/>
      <c r="J40" s="19">
        <f t="shared" si="22"/>
        <v>0</v>
      </c>
      <c r="K40" s="6"/>
      <c r="L40" s="29">
        <f t="shared" si="15"/>
        <v>0</v>
      </c>
      <c r="M40" s="6"/>
      <c r="N40" s="29">
        <f t="shared" si="25"/>
        <v>0</v>
      </c>
      <c r="O40" s="6"/>
      <c r="P40" s="19">
        <f t="shared" si="17"/>
        <v>0</v>
      </c>
      <c r="Q40" s="6"/>
      <c r="R40" s="19">
        <f t="shared" si="26"/>
        <v>0</v>
      </c>
      <c r="S40" s="6"/>
      <c r="T40" s="19">
        <f t="shared" si="23"/>
        <v>0</v>
      </c>
      <c r="U40" s="6"/>
      <c r="V40" s="7">
        <f t="shared" si="20"/>
        <v>0</v>
      </c>
      <c r="W40" s="8">
        <f t="shared" si="21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2">
      <c r="A41" s="22">
        <f t="shared" si="10"/>
        <v>31</v>
      </c>
      <c r="B41" s="13"/>
      <c r="C41" s="13"/>
      <c r="D41" s="13"/>
      <c r="E41" s="6"/>
      <c r="F41" s="29">
        <f t="shared" si="12"/>
        <v>0</v>
      </c>
      <c r="G41" s="6"/>
      <c r="H41" s="7">
        <f t="shared" si="24"/>
        <v>0</v>
      </c>
      <c r="I41" s="6"/>
      <c r="J41" s="19">
        <f t="shared" si="22"/>
        <v>0</v>
      </c>
      <c r="K41" s="6"/>
      <c r="L41" s="29">
        <f t="shared" si="15"/>
        <v>0</v>
      </c>
      <c r="M41" s="6"/>
      <c r="N41" s="29">
        <f t="shared" si="25"/>
        <v>0</v>
      </c>
      <c r="O41" s="6"/>
      <c r="P41" s="19">
        <f t="shared" si="17"/>
        <v>0</v>
      </c>
      <c r="Q41" s="6"/>
      <c r="R41" s="19">
        <f t="shared" si="26"/>
        <v>0</v>
      </c>
      <c r="S41" s="6"/>
      <c r="T41" s="19">
        <f t="shared" si="23"/>
        <v>0</v>
      </c>
      <c r="U41" s="6"/>
      <c r="V41" s="7">
        <f t="shared" si="20"/>
        <v>0</v>
      </c>
      <c r="W41" s="8">
        <f t="shared" si="21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2">
      <c r="A42" s="22">
        <f t="shared" si="10"/>
        <v>32</v>
      </c>
      <c r="B42" s="6"/>
      <c r="C42" s="6"/>
      <c r="D42" s="6"/>
      <c r="E42" s="6"/>
      <c r="F42" s="29">
        <f t="shared" si="12"/>
        <v>0</v>
      </c>
      <c r="G42" s="6"/>
      <c r="H42" s="7">
        <f t="shared" si="24"/>
        <v>0</v>
      </c>
      <c r="I42" s="6"/>
      <c r="J42" s="19">
        <f t="shared" si="22"/>
        <v>0</v>
      </c>
      <c r="K42" s="6"/>
      <c r="L42" s="29">
        <f t="shared" si="15"/>
        <v>0</v>
      </c>
      <c r="M42" s="6"/>
      <c r="N42" s="29">
        <f t="shared" si="25"/>
        <v>0</v>
      </c>
      <c r="O42" s="6"/>
      <c r="P42" s="19">
        <f t="shared" si="17"/>
        <v>0</v>
      </c>
      <c r="Q42" s="6"/>
      <c r="R42" s="19">
        <f t="shared" si="26"/>
        <v>0</v>
      </c>
      <c r="S42" s="6"/>
      <c r="T42" s="19">
        <f t="shared" si="23"/>
        <v>0</v>
      </c>
      <c r="U42" s="6"/>
      <c r="V42" s="7">
        <f t="shared" si="20"/>
        <v>0</v>
      </c>
      <c r="W42" s="8">
        <f t="shared" si="21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2">
      <c r="A43" s="22">
        <f t="shared" si="10"/>
        <v>33</v>
      </c>
      <c r="B43" s="6"/>
      <c r="C43" s="6"/>
      <c r="D43" s="6"/>
      <c r="E43" s="6"/>
      <c r="F43" s="29">
        <f t="shared" si="12"/>
        <v>0</v>
      </c>
      <c r="G43" s="6"/>
      <c r="H43" s="7">
        <f t="shared" si="24"/>
        <v>0</v>
      </c>
      <c r="I43" s="6"/>
      <c r="J43" s="19">
        <f t="shared" si="22"/>
        <v>0</v>
      </c>
      <c r="K43" s="6"/>
      <c r="L43" s="29">
        <f t="shared" si="15"/>
        <v>0</v>
      </c>
      <c r="M43" s="6"/>
      <c r="N43" s="29">
        <f t="shared" si="25"/>
        <v>0</v>
      </c>
      <c r="O43" s="6"/>
      <c r="P43" s="19">
        <f t="shared" si="17"/>
        <v>0</v>
      </c>
      <c r="Q43" s="6"/>
      <c r="R43" s="19">
        <f t="shared" si="26"/>
        <v>0</v>
      </c>
      <c r="S43" s="6"/>
      <c r="T43" s="19">
        <f t="shared" si="23"/>
        <v>0</v>
      </c>
      <c r="U43" s="6"/>
      <c r="V43" s="7">
        <f t="shared" si="20"/>
        <v>0</v>
      </c>
      <c r="W43" s="8">
        <f t="shared" si="21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2">
      <c r="A44" s="22">
        <f t="shared" si="10"/>
        <v>34</v>
      </c>
      <c r="B44" s="6"/>
      <c r="C44" s="6"/>
      <c r="D44" s="6"/>
      <c r="E44" s="6"/>
      <c r="F44" s="29">
        <f t="shared" si="12"/>
        <v>0</v>
      </c>
      <c r="G44" s="6"/>
      <c r="H44" s="7">
        <f t="shared" si="24"/>
        <v>0</v>
      </c>
      <c r="I44" s="6"/>
      <c r="J44" s="19">
        <f t="shared" si="22"/>
        <v>0</v>
      </c>
      <c r="K44" s="6"/>
      <c r="L44" s="29">
        <f t="shared" si="15"/>
        <v>0</v>
      </c>
      <c r="M44" s="6"/>
      <c r="N44" s="29">
        <f t="shared" si="25"/>
        <v>0</v>
      </c>
      <c r="O44" s="6"/>
      <c r="P44" s="19">
        <f t="shared" si="17"/>
        <v>0</v>
      </c>
      <c r="Q44" s="6"/>
      <c r="R44" s="19">
        <f t="shared" si="26"/>
        <v>0</v>
      </c>
      <c r="S44" s="6"/>
      <c r="T44" s="19">
        <f t="shared" si="23"/>
        <v>0</v>
      </c>
      <c r="U44" s="6"/>
      <c r="V44" s="7">
        <f t="shared" si="20"/>
        <v>0</v>
      </c>
      <c r="W44" s="8">
        <f t="shared" si="21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2">
      <c r="A45" s="22">
        <f t="shared" si="10"/>
        <v>35</v>
      </c>
      <c r="B45" s="6"/>
      <c r="C45" s="6"/>
      <c r="D45" s="6"/>
      <c r="E45" s="6"/>
      <c r="F45" s="29">
        <f t="shared" si="12"/>
        <v>0</v>
      </c>
      <c r="G45" s="6"/>
      <c r="H45" s="7">
        <f t="shared" si="24"/>
        <v>0</v>
      </c>
      <c r="I45" s="6"/>
      <c r="J45" s="19">
        <f t="shared" si="22"/>
        <v>0</v>
      </c>
      <c r="K45" s="6"/>
      <c r="L45" s="29">
        <f t="shared" si="15"/>
        <v>0</v>
      </c>
      <c r="M45" s="6"/>
      <c r="N45" s="29">
        <f t="shared" si="25"/>
        <v>0</v>
      </c>
      <c r="O45" s="6"/>
      <c r="P45" s="19">
        <f t="shared" si="17"/>
        <v>0</v>
      </c>
      <c r="Q45" s="6"/>
      <c r="R45" s="19">
        <f t="shared" si="26"/>
        <v>0</v>
      </c>
      <c r="S45" s="6"/>
      <c r="T45" s="19">
        <f t="shared" si="23"/>
        <v>0</v>
      </c>
      <c r="U45" s="6"/>
      <c r="V45" s="7">
        <f t="shared" si="20"/>
        <v>0</v>
      </c>
      <c r="W45" s="8">
        <f t="shared" si="21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2">
      <c r="A46" s="13">
        <f t="shared" si="10"/>
        <v>36</v>
      </c>
      <c r="B46" s="6"/>
      <c r="C46" s="6"/>
      <c r="D46" s="6"/>
      <c r="E46" s="6"/>
      <c r="F46" s="29">
        <f t="shared" si="12"/>
        <v>0</v>
      </c>
      <c r="G46" s="6"/>
      <c r="H46" s="7">
        <f t="shared" si="24"/>
        <v>0</v>
      </c>
      <c r="I46" s="6"/>
      <c r="J46" s="19">
        <f t="shared" si="22"/>
        <v>0</v>
      </c>
      <c r="K46" s="6"/>
      <c r="L46" s="29">
        <f t="shared" si="15"/>
        <v>0</v>
      </c>
      <c r="M46" s="6"/>
      <c r="N46" s="29">
        <f t="shared" si="25"/>
        <v>0</v>
      </c>
      <c r="O46" s="6"/>
      <c r="P46" s="19">
        <f t="shared" si="17"/>
        <v>0</v>
      </c>
      <c r="Q46" s="6"/>
      <c r="R46" s="19">
        <f t="shared" si="26"/>
        <v>0</v>
      </c>
      <c r="S46" s="6"/>
      <c r="T46" s="19">
        <f t="shared" si="23"/>
        <v>0</v>
      </c>
      <c r="U46" s="6"/>
      <c r="V46" s="7">
        <f t="shared" si="20"/>
        <v>0</v>
      </c>
      <c r="W46" s="8">
        <f t="shared" si="21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2">
      <c r="A47" s="22">
        <f t="shared" si="10"/>
        <v>37</v>
      </c>
      <c r="B47" s="6"/>
      <c r="C47" s="6"/>
      <c r="D47" s="6"/>
      <c r="E47" s="6"/>
      <c r="F47" s="29">
        <f t="shared" si="12"/>
        <v>0</v>
      </c>
      <c r="G47" s="6"/>
      <c r="H47" s="7">
        <f t="shared" si="24"/>
        <v>0</v>
      </c>
      <c r="I47" s="6"/>
      <c r="J47" s="19">
        <f t="shared" si="22"/>
        <v>0</v>
      </c>
      <c r="K47" s="6"/>
      <c r="L47" s="29">
        <f t="shared" si="15"/>
        <v>0</v>
      </c>
      <c r="M47" s="6"/>
      <c r="N47" s="29">
        <f t="shared" si="25"/>
        <v>0</v>
      </c>
      <c r="O47" s="6"/>
      <c r="P47" s="19">
        <f t="shared" si="17"/>
        <v>0</v>
      </c>
      <c r="Q47" s="6"/>
      <c r="R47" s="19">
        <f t="shared" si="26"/>
        <v>0</v>
      </c>
      <c r="S47" s="6"/>
      <c r="T47" s="19">
        <f t="shared" si="23"/>
        <v>0</v>
      </c>
      <c r="U47" s="6"/>
      <c r="V47" s="7">
        <f t="shared" si="20"/>
        <v>0</v>
      </c>
      <c r="W47" s="8">
        <f t="shared" si="21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2">
      <c r="A48" s="22">
        <f t="shared" si="10"/>
        <v>38</v>
      </c>
      <c r="B48" s="6"/>
      <c r="C48" s="6"/>
      <c r="D48" s="6"/>
      <c r="E48" s="6"/>
      <c r="F48" s="29">
        <f t="shared" si="12"/>
        <v>0</v>
      </c>
      <c r="G48" s="6"/>
      <c r="H48" s="7">
        <f t="shared" si="24"/>
        <v>0</v>
      </c>
      <c r="I48" s="6"/>
      <c r="J48" s="19">
        <f t="shared" si="22"/>
        <v>0</v>
      </c>
      <c r="K48" s="6"/>
      <c r="L48" s="29">
        <f t="shared" si="15"/>
        <v>0</v>
      </c>
      <c r="M48" s="6"/>
      <c r="N48" s="29">
        <f t="shared" si="25"/>
        <v>0</v>
      </c>
      <c r="O48" s="6"/>
      <c r="P48" s="19">
        <f t="shared" si="17"/>
        <v>0</v>
      </c>
      <c r="Q48" s="6"/>
      <c r="R48" s="19">
        <f t="shared" si="26"/>
        <v>0</v>
      </c>
      <c r="S48" s="6"/>
      <c r="T48" s="19">
        <f t="shared" si="23"/>
        <v>0</v>
      </c>
      <c r="U48" s="6"/>
      <c r="V48" s="7">
        <f t="shared" si="20"/>
        <v>0</v>
      </c>
      <c r="W48" s="8">
        <f t="shared" si="21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2">
      <c r="A49" s="22">
        <f t="shared" si="10"/>
        <v>39</v>
      </c>
      <c r="B49" s="6"/>
      <c r="C49" s="6"/>
      <c r="D49" s="6"/>
      <c r="E49" s="6"/>
      <c r="F49" s="29">
        <f t="shared" si="12"/>
        <v>0</v>
      </c>
      <c r="G49" s="6"/>
      <c r="H49" s="7">
        <f t="shared" si="24"/>
        <v>0</v>
      </c>
      <c r="I49" s="6"/>
      <c r="J49" s="19">
        <f t="shared" si="22"/>
        <v>0</v>
      </c>
      <c r="K49" s="6"/>
      <c r="L49" s="29">
        <f t="shared" si="15"/>
        <v>0</v>
      </c>
      <c r="M49" s="6"/>
      <c r="N49" s="29">
        <f t="shared" si="25"/>
        <v>0</v>
      </c>
      <c r="O49" s="6"/>
      <c r="P49" s="19">
        <f t="shared" si="17"/>
        <v>0</v>
      </c>
      <c r="Q49" s="6"/>
      <c r="R49" s="19">
        <f t="shared" si="26"/>
        <v>0</v>
      </c>
      <c r="S49" s="6"/>
      <c r="T49" s="19">
        <f t="shared" si="23"/>
        <v>0</v>
      </c>
      <c r="U49" s="6"/>
      <c r="V49" s="7">
        <f t="shared" si="20"/>
        <v>0</v>
      </c>
      <c r="W49" s="8">
        <f t="shared" si="21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2">
      <c r="A50" s="22">
        <f t="shared" si="10"/>
        <v>40</v>
      </c>
      <c r="B50" s="6"/>
      <c r="C50" s="6"/>
      <c r="D50" s="6"/>
      <c r="E50" s="6"/>
      <c r="F50" s="29">
        <f t="shared" si="12"/>
        <v>0</v>
      </c>
      <c r="G50" s="6"/>
      <c r="H50" s="7">
        <f t="shared" si="24"/>
        <v>0</v>
      </c>
      <c r="I50" s="6"/>
      <c r="J50" s="19">
        <f t="shared" si="22"/>
        <v>0</v>
      </c>
      <c r="K50" s="6"/>
      <c r="L50" s="29">
        <f t="shared" si="15"/>
        <v>0</v>
      </c>
      <c r="M50" s="6"/>
      <c r="N50" s="29">
        <f t="shared" si="25"/>
        <v>0</v>
      </c>
      <c r="O50" s="6"/>
      <c r="P50" s="19">
        <f t="shared" si="17"/>
        <v>0</v>
      </c>
      <c r="Q50" s="6"/>
      <c r="R50" s="19">
        <f t="shared" si="26"/>
        <v>0</v>
      </c>
      <c r="S50" s="6"/>
      <c r="T50" s="19">
        <f t="shared" si="23"/>
        <v>0</v>
      </c>
      <c r="U50" s="6"/>
      <c r="V50" s="7">
        <f t="shared" si="20"/>
        <v>0</v>
      </c>
      <c r="W50" s="8">
        <f t="shared" si="21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2">
      <c r="A51" s="22">
        <f t="shared" si="10"/>
        <v>41</v>
      </c>
      <c r="B51" s="6"/>
      <c r="C51" s="6"/>
      <c r="D51" s="6"/>
      <c r="E51" s="6"/>
      <c r="F51" s="29">
        <f t="shared" si="12"/>
        <v>0</v>
      </c>
      <c r="G51" s="6"/>
      <c r="H51" s="7">
        <f t="shared" si="24"/>
        <v>0</v>
      </c>
      <c r="I51" s="6"/>
      <c r="J51" s="19">
        <f t="shared" si="22"/>
        <v>0</v>
      </c>
      <c r="K51" s="6"/>
      <c r="L51" s="29">
        <f t="shared" si="15"/>
        <v>0</v>
      </c>
      <c r="M51" s="6"/>
      <c r="N51" s="29">
        <f t="shared" si="25"/>
        <v>0</v>
      </c>
      <c r="O51" s="6"/>
      <c r="P51" s="19">
        <f t="shared" si="17"/>
        <v>0</v>
      </c>
      <c r="Q51" s="6"/>
      <c r="R51" s="19">
        <f t="shared" si="26"/>
        <v>0</v>
      </c>
      <c r="S51" s="6"/>
      <c r="T51" s="19">
        <f t="shared" si="23"/>
        <v>0</v>
      </c>
      <c r="U51" s="6"/>
      <c r="V51" s="7">
        <f t="shared" si="20"/>
        <v>0</v>
      </c>
      <c r="W51" s="8">
        <f t="shared" si="21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2">
      <c r="A52" s="5">
        <f t="shared" si="10"/>
        <v>42</v>
      </c>
      <c r="B52" s="6"/>
      <c r="C52" s="6"/>
      <c r="D52" s="6"/>
      <c r="E52" s="6"/>
      <c r="F52" s="29">
        <f t="shared" si="12"/>
        <v>0</v>
      </c>
      <c r="G52" s="6"/>
      <c r="H52" s="7">
        <f t="shared" si="24"/>
        <v>0</v>
      </c>
      <c r="I52" s="6"/>
      <c r="J52" s="19">
        <f t="shared" si="22"/>
        <v>0</v>
      </c>
      <c r="K52" s="6"/>
      <c r="L52" s="29">
        <f t="shared" si="15"/>
        <v>0</v>
      </c>
      <c r="M52" s="6"/>
      <c r="N52" s="29">
        <f t="shared" si="25"/>
        <v>0</v>
      </c>
      <c r="O52" s="6"/>
      <c r="P52" s="19">
        <f t="shared" si="17"/>
        <v>0</v>
      </c>
      <c r="Q52" s="6"/>
      <c r="R52" s="19">
        <f t="shared" si="26"/>
        <v>0</v>
      </c>
      <c r="S52" s="6"/>
      <c r="T52" s="19">
        <f t="shared" si="23"/>
        <v>0</v>
      </c>
      <c r="U52" s="6"/>
      <c r="V52" s="7">
        <f t="shared" si="20"/>
        <v>0</v>
      </c>
      <c r="W52" s="8">
        <f t="shared" si="21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2">
      <c r="A53" s="35" t="s">
        <v>11</v>
      </c>
      <c r="B53" s="35"/>
      <c r="C53" s="36"/>
      <c r="E53">
        <f>COUNTA(E11:E52)</f>
        <v>2</v>
      </c>
      <c r="G53">
        <f>COUNTA(G11:G52)</f>
        <v>4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0.5</v>
      </c>
      <c r="G54" s="15">
        <f>G53/$G$2</f>
        <v>1</v>
      </c>
      <c r="I54" s="15">
        <f>I53/$G$2</f>
        <v>0</v>
      </c>
      <c r="K54" s="15">
        <f>K53/$G$2</f>
        <v>0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1.75</v>
      </c>
      <c r="T54" s="15"/>
    </row>
  </sheetData>
  <sortState xmlns:xlrd2="http://schemas.microsoft.com/office/spreadsheetml/2017/richdata2" ref="B11:W17">
    <sortCondition descending="1" ref="W11:W17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3" sqref="E1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1" t="s">
        <v>15</v>
      </c>
      <c r="F2" s="41"/>
      <c r="G2" s="14">
        <f>COUNTA(B11:B31)</f>
        <v>2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7">
        <v>2</v>
      </c>
      <c r="F7" s="38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4" x14ac:dyDescent="0.2">
      <c r="D8" s="1" t="s">
        <v>1</v>
      </c>
      <c r="E8" s="39" t="s">
        <v>65</v>
      </c>
      <c r="F8" s="39"/>
      <c r="G8" s="52"/>
      <c r="H8" s="53"/>
      <c r="I8" s="52"/>
      <c r="J8" s="5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4" x14ac:dyDescent="0.2">
      <c r="D9" s="1" t="s">
        <v>2</v>
      </c>
      <c r="E9" s="34">
        <v>38</v>
      </c>
      <c r="F9" s="34"/>
      <c r="G9" s="37"/>
      <c r="H9" s="38"/>
      <c r="I9" s="37"/>
      <c r="J9" s="38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68</v>
      </c>
      <c r="E11" s="6">
        <v>18</v>
      </c>
      <c r="F11" s="7">
        <f t="shared" ref="F11:F31" si="1">IF(E11=0,,($E$9-E11)*$E$7*100/$E$9)</f>
        <v>105.26315789473684</v>
      </c>
      <c r="G11" s="6"/>
      <c r="H11" s="7">
        <f t="shared" ref="H11:H19" si="2">IF(G11=0,,($G$9-G11)*$G$7*100/$G$9)</f>
        <v>0</v>
      </c>
      <c r="I11" s="6"/>
      <c r="J11" s="7">
        <f t="shared" ref="J11:J31" si="3">IF(I11=0,,($I$9-I11)*$I$7*100/$I$9)</f>
        <v>0</v>
      </c>
      <c r="K11" s="6"/>
      <c r="L11" s="7">
        <f t="shared" ref="L11:L31" si="4">IF(K11=0,,($K$9-K11)*$K$7*100/$K$9)</f>
        <v>0</v>
      </c>
      <c r="M11" s="6"/>
      <c r="N11" s="7">
        <f>IF(M11=0,,($M$9-M11)*$M$7*100/$M$9)</f>
        <v>0</v>
      </c>
      <c r="O11" s="27"/>
      <c r="P11" s="7">
        <f t="shared" ref="P11:P31" si="5">IF(O11=0,,($O$9-O11)*$O$7*100/$O$9)</f>
        <v>0</v>
      </c>
      <c r="Q11" s="6"/>
      <c r="R11" s="7">
        <v>50</v>
      </c>
      <c r="S11" s="6"/>
      <c r="T11" s="7">
        <f t="shared" ref="T11:T31" si="6">IF(S11=0,,($S$9-S11)*$S$7*100/$S$9)</f>
        <v>0</v>
      </c>
      <c r="U11" s="8">
        <f t="shared" ref="U11:U31" si="7">R11+P11+N11+L11+J11+H11+T11</f>
        <v>50</v>
      </c>
      <c r="V11" s="6">
        <f t="shared" ref="V11:V31" si="8">ROW(B11)-10</f>
        <v>1</v>
      </c>
      <c r="W11" s="6">
        <f t="shared" ref="W11:W31" si="9">COUNTA(E11,G11,I11,K11,M11,Q11,O11)</f>
        <v>1</v>
      </c>
      <c r="X11" s="18">
        <f t="shared" ref="X11:X31" si="10">W11/$G$3</f>
        <v>0.16666666666666666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68</v>
      </c>
      <c r="E12" s="6">
        <v>23</v>
      </c>
      <c r="F12" s="7">
        <f t="shared" si="1"/>
        <v>78.94736842105263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>IF(M12=0,,($M$9-M12)*$M$7*100/$M$9)</f>
        <v>0</v>
      </c>
      <c r="O12" s="27"/>
      <c r="P12" s="7">
        <f t="shared" si="5"/>
        <v>0</v>
      </c>
      <c r="Q12" s="6"/>
      <c r="R12" s="7">
        <f t="shared" ref="R12:R31" si="11">IF(Q12=0,,($Q$9-Q12)*$Q$7*100/$Q$9)</f>
        <v>0</v>
      </c>
      <c r="S12" s="6"/>
      <c r="T12" s="7">
        <f t="shared" si="6"/>
        <v>0</v>
      </c>
      <c r="U12" s="8">
        <f t="shared" si="7"/>
        <v>0</v>
      </c>
      <c r="V12" s="6">
        <f t="shared" si="8"/>
        <v>2</v>
      </c>
      <c r="W12" s="6">
        <f t="shared" si="9"/>
        <v>1</v>
      </c>
      <c r="X12" s="18">
        <f t="shared" si="10"/>
        <v>0.16666666666666666</v>
      </c>
    </row>
    <row r="13" spans="1:24" x14ac:dyDescent="0.2">
      <c r="A13" s="5">
        <f t="shared" si="0"/>
        <v>3</v>
      </c>
      <c r="B13" s="27"/>
      <c r="C13" s="27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>IF(M13=0,,($M$9-M13)*$M$7*100/$M$9)</f>
        <v>0</v>
      </c>
      <c r="O13" s="27"/>
      <c r="P13" s="7">
        <f t="shared" si="5"/>
        <v>0</v>
      </c>
      <c r="Q13" s="6"/>
      <c r="R13" s="7">
        <f t="shared" si="11"/>
        <v>0</v>
      </c>
      <c r="S13" s="6"/>
      <c r="T13" s="7">
        <f t="shared" si="6"/>
        <v>0</v>
      </c>
      <c r="U13" s="8">
        <f t="shared" si="7"/>
        <v>0</v>
      </c>
      <c r="V13" s="6">
        <f t="shared" si="8"/>
        <v>3</v>
      </c>
      <c r="W13" s="6">
        <f t="shared" si="9"/>
        <v>0</v>
      </c>
      <c r="X13" s="18">
        <f t="shared" si="10"/>
        <v>0</v>
      </c>
    </row>
    <row r="14" spans="1:24" x14ac:dyDescent="0.2">
      <c r="A14" s="5">
        <f t="shared" si="0"/>
        <v>4</v>
      </c>
      <c r="B14" s="27"/>
      <c r="C14" s="27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/>
      <c r="O14" s="27"/>
      <c r="P14" s="7">
        <f t="shared" si="5"/>
        <v>0</v>
      </c>
      <c r="Q14" s="6"/>
      <c r="R14" s="7">
        <f t="shared" si="11"/>
        <v>0</v>
      </c>
      <c r="S14" s="6"/>
      <c r="T14" s="7">
        <f t="shared" si="6"/>
        <v>0</v>
      </c>
      <c r="U14" s="8">
        <f t="shared" si="7"/>
        <v>0</v>
      </c>
      <c r="V14" s="6">
        <f t="shared" si="8"/>
        <v>4</v>
      </c>
      <c r="W14" s="6">
        <f t="shared" si="9"/>
        <v>0</v>
      </c>
      <c r="X14" s="18">
        <f t="shared" si="10"/>
        <v>0</v>
      </c>
    </row>
    <row r="15" spans="1:24" x14ac:dyDescent="0.2">
      <c r="A15" s="5">
        <f t="shared" si="0"/>
        <v>5</v>
      </c>
      <c r="B15" s="27"/>
      <c r="C15" s="27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/>
      <c r="O15" s="27"/>
      <c r="P15" s="7">
        <f t="shared" si="5"/>
        <v>0</v>
      </c>
      <c r="Q15" s="6"/>
      <c r="R15" s="7">
        <f t="shared" si="11"/>
        <v>0</v>
      </c>
      <c r="S15" s="6"/>
      <c r="T15" s="7">
        <f t="shared" si="6"/>
        <v>0</v>
      </c>
      <c r="U15" s="8">
        <f t="shared" si="7"/>
        <v>0</v>
      </c>
      <c r="V15" s="6">
        <f t="shared" si="8"/>
        <v>5</v>
      </c>
      <c r="W15" s="6">
        <f t="shared" si="9"/>
        <v>0</v>
      </c>
      <c r="X15" s="18">
        <f t="shared" si="10"/>
        <v>0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ref="N16:N31" si="12">IF(M16=0,,($M$9-M16)*$M$7*100/$M$9)</f>
        <v>0</v>
      </c>
      <c r="O16" s="27"/>
      <c r="P16" s="7">
        <f t="shared" si="5"/>
        <v>0</v>
      </c>
      <c r="Q16" s="6"/>
      <c r="R16" s="7">
        <f t="shared" si="11"/>
        <v>0</v>
      </c>
      <c r="S16" s="6"/>
      <c r="T16" s="7">
        <f t="shared" si="6"/>
        <v>0</v>
      </c>
      <c r="U16" s="8">
        <f t="shared" si="7"/>
        <v>0</v>
      </c>
      <c r="V16" s="6">
        <f t="shared" si="8"/>
        <v>6</v>
      </c>
      <c r="W16" s="6">
        <f t="shared" si="9"/>
        <v>0</v>
      </c>
      <c r="X16" s="18">
        <f t="shared" si="10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12"/>
        <v>0</v>
      </c>
      <c r="O17" s="27"/>
      <c r="P17" s="7">
        <f t="shared" si="5"/>
        <v>0</v>
      </c>
      <c r="Q17" s="6"/>
      <c r="R17" s="7">
        <f t="shared" si="11"/>
        <v>0</v>
      </c>
      <c r="S17" s="6"/>
      <c r="T17" s="7">
        <f t="shared" si="6"/>
        <v>0</v>
      </c>
      <c r="U17" s="8">
        <f t="shared" si="7"/>
        <v>0</v>
      </c>
      <c r="V17" s="6">
        <f t="shared" si="8"/>
        <v>7</v>
      </c>
      <c r="W17" s="6">
        <f t="shared" si="9"/>
        <v>0</v>
      </c>
      <c r="X17" s="18">
        <f t="shared" si="10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12"/>
        <v>0</v>
      </c>
      <c r="O18" s="27"/>
      <c r="P18" s="7">
        <f t="shared" si="5"/>
        <v>0</v>
      </c>
      <c r="Q18" s="6"/>
      <c r="R18" s="7">
        <f t="shared" si="11"/>
        <v>0</v>
      </c>
      <c r="S18" s="6"/>
      <c r="T18" s="7">
        <f t="shared" si="6"/>
        <v>0</v>
      </c>
      <c r="U18" s="8">
        <f t="shared" si="7"/>
        <v>0</v>
      </c>
      <c r="V18" s="6">
        <f t="shared" si="8"/>
        <v>8</v>
      </c>
      <c r="W18" s="6">
        <f t="shared" si="9"/>
        <v>0</v>
      </c>
      <c r="X18" s="18">
        <f t="shared" si="10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12"/>
        <v>0</v>
      </c>
      <c r="O19" s="6"/>
      <c r="P19" s="7">
        <f t="shared" si="5"/>
        <v>0</v>
      </c>
      <c r="Q19" s="6"/>
      <c r="R19" s="7">
        <f t="shared" si="11"/>
        <v>0</v>
      </c>
      <c r="S19" s="6"/>
      <c r="T19" s="7">
        <f t="shared" si="6"/>
        <v>0</v>
      </c>
      <c r="U19" s="8">
        <f t="shared" si="7"/>
        <v>0</v>
      </c>
      <c r="V19" s="6">
        <f t="shared" si="8"/>
        <v>9</v>
      </c>
      <c r="W19" s="6">
        <f t="shared" si="9"/>
        <v>0</v>
      </c>
      <c r="X19" s="18">
        <f t="shared" si="10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12"/>
        <v>0</v>
      </c>
      <c r="O20" s="6"/>
      <c r="P20" s="7">
        <f t="shared" si="5"/>
        <v>0</v>
      </c>
      <c r="Q20" s="6"/>
      <c r="R20" s="7">
        <f t="shared" si="11"/>
        <v>0</v>
      </c>
      <c r="S20" s="6"/>
      <c r="T20" s="7">
        <f t="shared" si="6"/>
        <v>0</v>
      </c>
      <c r="U20" s="8">
        <f t="shared" si="7"/>
        <v>0</v>
      </c>
      <c r="V20" s="6">
        <f t="shared" si="8"/>
        <v>10</v>
      </c>
      <c r="W20" s="6">
        <f t="shared" si="9"/>
        <v>0</v>
      </c>
      <c r="X20" s="16">
        <f t="shared" si="10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31" si="13"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12"/>
        <v>0</v>
      </c>
      <c r="O21" s="6"/>
      <c r="P21" s="7">
        <f t="shared" si="5"/>
        <v>0</v>
      </c>
      <c r="Q21" s="6"/>
      <c r="R21" s="7">
        <f t="shared" si="11"/>
        <v>0</v>
      </c>
      <c r="S21" s="6"/>
      <c r="T21" s="7">
        <f t="shared" si="6"/>
        <v>0</v>
      </c>
      <c r="U21" s="8">
        <f t="shared" si="7"/>
        <v>0</v>
      </c>
      <c r="V21" s="6">
        <f t="shared" si="8"/>
        <v>11</v>
      </c>
      <c r="W21" s="6">
        <f t="shared" si="9"/>
        <v>0</v>
      </c>
      <c r="X21" s="18">
        <f t="shared" si="10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3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12"/>
        <v>0</v>
      </c>
      <c r="O22" s="6"/>
      <c r="P22" s="7">
        <f t="shared" si="5"/>
        <v>0</v>
      </c>
      <c r="Q22" s="6"/>
      <c r="R22" s="7">
        <f t="shared" si="11"/>
        <v>0</v>
      </c>
      <c r="S22" s="6"/>
      <c r="T22" s="7">
        <f t="shared" si="6"/>
        <v>0</v>
      </c>
      <c r="U22" s="8">
        <f t="shared" si="7"/>
        <v>0</v>
      </c>
      <c r="V22" s="6">
        <f t="shared" si="8"/>
        <v>12</v>
      </c>
      <c r="W22" s="6">
        <f t="shared" si="9"/>
        <v>0</v>
      </c>
      <c r="X22" s="18">
        <f t="shared" si="10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3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12"/>
        <v>0</v>
      </c>
      <c r="O23" s="6"/>
      <c r="P23" s="7">
        <f t="shared" si="5"/>
        <v>0</v>
      </c>
      <c r="Q23" s="6"/>
      <c r="R23" s="7">
        <f t="shared" si="11"/>
        <v>0</v>
      </c>
      <c r="S23" s="6"/>
      <c r="T23" s="7">
        <f t="shared" si="6"/>
        <v>0</v>
      </c>
      <c r="U23" s="8">
        <f t="shared" si="7"/>
        <v>0</v>
      </c>
      <c r="V23" s="6">
        <f t="shared" si="8"/>
        <v>13</v>
      </c>
      <c r="W23" s="6">
        <f t="shared" si="9"/>
        <v>0</v>
      </c>
      <c r="X23" s="18">
        <f t="shared" si="10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3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2"/>
        <v>0</v>
      </c>
      <c r="O24" s="6"/>
      <c r="P24" s="7">
        <f t="shared" si="5"/>
        <v>0</v>
      </c>
      <c r="Q24" s="6"/>
      <c r="R24" s="7">
        <f t="shared" si="11"/>
        <v>0</v>
      </c>
      <c r="S24" s="6"/>
      <c r="T24" s="7">
        <f t="shared" si="6"/>
        <v>0</v>
      </c>
      <c r="U24" s="8">
        <f t="shared" si="7"/>
        <v>0</v>
      </c>
      <c r="V24" s="6">
        <f t="shared" si="8"/>
        <v>14</v>
      </c>
      <c r="W24" s="6">
        <f t="shared" si="9"/>
        <v>0</v>
      </c>
      <c r="X24" s="18">
        <f t="shared" si="10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3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2"/>
        <v>0</v>
      </c>
      <c r="O25" s="6"/>
      <c r="P25" s="7">
        <f t="shared" si="5"/>
        <v>0</v>
      </c>
      <c r="Q25" s="6"/>
      <c r="R25" s="7">
        <f t="shared" si="11"/>
        <v>0</v>
      </c>
      <c r="S25" s="6"/>
      <c r="T25" s="7">
        <f t="shared" si="6"/>
        <v>0</v>
      </c>
      <c r="U25" s="8">
        <f t="shared" si="7"/>
        <v>0</v>
      </c>
      <c r="V25" s="6">
        <f t="shared" si="8"/>
        <v>15</v>
      </c>
      <c r="W25" s="6">
        <f t="shared" si="9"/>
        <v>0</v>
      </c>
      <c r="X25" s="18">
        <f t="shared" si="10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3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2"/>
        <v>0</v>
      </c>
      <c r="O26" s="6"/>
      <c r="P26" s="7">
        <f t="shared" si="5"/>
        <v>0</v>
      </c>
      <c r="Q26" s="6"/>
      <c r="R26" s="7">
        <f t="shared" si="11"/>
        <v>0</v>
      </c>
      <c r="S26" s="6"/>
      <c r="T26" s="7">
        <f t="shared" si="6"/>
        <v>0</v>
      </c>
      <c r="U26" s="8">
        <f t="shared" si="7"/>
        <v>0</v>
      </c>
      <c r="V26" s="6">
        <f t="shared" si="8"/>
        <v>16</v>
      </c>
      <c r="W26" s="6">
        <f t="shared" si="9"/>
        <v>0</v>
      </c>
      <c r="X26" s="16">
        <f t="shared" si="10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"/>
        <v>0</v>
      </c>
      <c r="G27" s="6"/>
      <c r="H27" s="7">
        <f t="shared" si="13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12"/>
        <v>0</v>
      </c>
      <c r="O27" s="6"/>
      <c r="P27" s="7">
        <f t="shared" si="5"/>
        <v>0</v>
      </c>
      <c r="Q27" s="6"/>
      <c r="R27" s="7">
        <f t="shared" si="11"/>
        <v>0</v>
      </c>
      <c r="S27" s="6"/>
      <c r="T27" s="7">
        <f t="shared" si="6"/>
        <v>0</v>
      </c>
      <c r="U27" s="8">
        <f t="shared" si="7"/>
        <v>0</v>
      </c>
      <c r="V27" s="6">
        <f t="shared" si="8"/>
        <v>17</v>
      </c>
      <c r="W27" s="6">
        <f t="shared" si="9"/>
        <v>0</v>
      </c>
      <c r="X27" s="18">
        <f t="shared" si="10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12"/>
        <v>0</v>
      </c>
      <c r="O28" s="6"/>
      <c r="P28" s="7">
        <f t="shared" si="5"/>
        <v>0</v>
      </c>
      <c r="Q28" s="6"/>
      <c r="R28" s="7">
        <f t="shared" si="11"/>
        <v>0</v>
      </c>
      <c r="S28" s="6"/>
      <c r="T28" s="7">
        <f t="shared" si="6"/>
        <v>0</v>
      </c>
      <c r="U28" s="8">
        <f t="shared" si="7"/>
        <v>0</v>
      </c>
      <c r="V28" s="6">
        <f t="shared" si="8"/>
        <v>18</v>
      </c>
      <c r="W28" s="6">
        <f t="shared" si="9"/>
        <v>0</v>
      </c>
      <c r="X28" s="16">
        <f t="shared" si="10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12"/>
        <v>0</v>
      </c>
      <c r="O29" s="6"/>
      <c r="P29" s="7">
        <f t="shared" si="5"/>
        <v>0</v>
      </c>
      <c r="Q29" s="6"/>
      <c r="R29" s="7">
        <f t="shared" si="11"/>
        <v>0</v>
      </c>
      <c r="S29" s="6"/>
      <c r="T29" s="7">
        <f t="shared" si="6"/>
        <v>0</v>
      </c>
      <c r="U29" s="8">
        <f t="shared" si="7"/>
        <v>0</v>
      </c>
      <c r="V29" s="6">
        <f t="shared" si="8"/>
        <v>19</v>
      </c>
      <c r="W29" s="6">
        <f t="shared" si="9"/>
        <v>0</v>
      </c>
      <c r="X29" s="18">
        <f t="shared" si="10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12"/>
        <v>0</v>
      </c>
      <c r="O30" s="6"/>
      <c r="P30" s="7">
        <f t="shared" si="5"/>
        <v>0</v>
      </c>
      <c r="Q30" s="6"/>
      <c r="R30" s="7">
        <f t="shared" si="11"/>
        <v>0</v>
      </c>
      <c r="S30" s="6"/>
      <c r="T30" s="7">
        <f t="shared" si="6"/>
        <v>0</v>
      </c>
      <c r="U30" s="8">
        <f t="shared" si="7"/>
        <v>0</v>
      </c>
      <c r="V30" s="6">
        <f t="shared" si="8"/>
        <v>20</v>
      </c>
      <c r="W30" s="6">
        <f t="shared" si="9"/>
        <v>0</v>
      </c>
      <c r="X30" s="18">
        <f t="shared" si="10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12"/>
        <v>0</v>
      </c>
      <c r="O31" s="6"/>
      <c r="P31" s="7">
        <f t="shared" si="5"/>
        <v>0</v>
      </c>
      <c r="Q31" s="6"/>
      <c r="R31" s="7">
        <f t="shared" si="11"/>
        <v>0</v>
      </c>
      <c r="S31" s="6"/>
      <c r="T31" s="7">
        <f t="shared" si="6"/>
        <v>0</v>
      </c>
      <c r="U31" s="8">
        <f t="shared" si="7"/>
        <v>0</v>
      </c>
      <c r="V31" s="6">
        <f t="shared" si="8"/>
        <v>21</v>
      </c>
      <c r="W31" s="6">
        <f t="shared" si="9"/>
        <v>0</v>
      </c>
      <c r="X31" s="18">
        <f t="shared" si="10"/>
        <v>0</v>
      </c>
    </row>
    <row r="32" spans="1:24" x14ac:dyDescent="0.2">
      <c r="A32" s="35" t="s">
        <v>11</v>
      </c>
      <c r="B32" s="35"/>
      <c r="C32" s="36"/>
      <c r="E32">
        <f>COUNTA(E11:E31)</f>
        <v>2</v>
      </c>
      <c r="G32">
        <f>COUNTA(G11:G31)</f>
        <v>0</v>
      </c>
      <c r="I32">
        <f>COUNTA(I11:I31)</f>
        <v>0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1</v>
      </c>
      <c r="G33" s="15">
        <f>G32/$G$2</f>
        <v>0</v>
      </c>
      <c r="I33" s="15">
        <f>I32/$G$2</f>
        <v>0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31">
    <sortCondition descending="1" ref="U11:U31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R11" activePane="bottomRight" state="frozenSplit"/>
      <selection activeCell="D26" sqref="D26"/>
      <selection pane="topRight" activeCell="D26" sqref="D26"/>
      <selection pane="bottomLeft" activeCell="D26" sqref="D26"/>
      <selection pane="bottomRight" activeCell="I29" sqref="I29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2">
      <c r="E2" s="41" t="s">
        <v>16</v>
      </c>
      <c r="F2" s="41"/>
      <c r="G2" s="14">
        <f>COUNTA(B11:B56)</f>
        <v>3</v>
      </c>
    </row>
    <row r="3" spans="1:22" x14ac:dyDescent="0.2">
      <c r="B3" s="2"/>
      <c r="E3" s="41" t="s">
        <v>17</v>
      </c>
      <c r="F3" s="41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/>
      <c r="J6" s="34"/>
      <c r="K6" s="34"/>
      <c r="L6" s="34"/>
      <c r="M6" s="37"/>
      <c r="N6" s="38"/>
      <c r="O6" s="34"/>
      <c r="P6" s="34"/>
      <c r="Q6" s="34"/>
      <c r="R6" s="34"/>
    </row>
    <row r="7" spans="1:22" x14ac:dyDescent="0.2">
      <c r="D7" s="1" t="s">
        <v>10</v>
      </c>
      <c r="E7" s="37">
        <v>2</v>
      </c>
      <c r="F7" s="38"/>
      <c r="G7" s="37">
        <v>2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</row>
    <row r="8" spans="1:22" x14ac:dyDescent="0.2">
      <c r="D8" s="1" t="s">
        <v>1</v>
      </c>
      <c r="E8" s="39">
        <v>45935</v>
      </c>
      <c r="F8" s="39"/>
      <c r="G8" s="52">
        <v>45955</v>
      </c>
      <c r="H8" s="53"/>
      <c r="I8" s="52"/>
      <c r="J8" s="53"/>
      <c r="K8" s="52"/>
      <c r="L8" s="53"/>
      <c r="M8" s="52"/>
      <c r="N8" s="53"/>
      <c r="O8" s="39"/>
      <c r="P8" s="39"/>
      <c r="Q8" s="39"/>
      <c r="R8" s="39"/>
    </row>
    <row r="9" spans="1:22" x14ac:dyDescent="0.2">
      <c r="D9" s="1" t="s">
        <v>2</v>
      </c>
      <c r="E9" s="34">
        <v>2</v>
      </c>
      <c r="F9" s="34"/>
      <c r="G9" s="37">
        <v>6</v>
      </c>
      <c r="H9" s="38"/>
      <c r="I9" s="37"/>
      <c r="J9" s="38"/>
      <c r="K9" s="37"/>
      <c r="L9" s="38"/>
      <c r="M9" s="37"/>
      <c r="N9" s="38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110</v>
      </c>
      <c r="C11" s="13" t="s">
        <v>111</v>
      </c>
      <c r="D11" s="13" t="s">
        <v>112</v>
      </c>
      <c r="E11" s="13">
        <v>1</v>
      </c>
      <c r="F11" s="19">
        <v>4</v>
      </c>
      <c r="G11" s="13"/>
      <c r="H11" s="19">
        <f t="shared" ref="H11:H40" si="1">IF(G11=0,,($G$9-G11)*$G$7*100/$G$9)</f>
        <v>0</v>
      </c>
      <c r="I11" s="13"/>
      <c r="J11" s="19">
        <f>IF(I11=0,,($I$9-I11)*$I$7*100/$I$9)</f>
        <v>0</v>
      </c>
      <c r="K11" s="13"/>
      <c r="L11" s="19">
        <f t="shared" ref="L11:L28" si="2">IF(K11=0,,($K$9-K11)*$K$7*100/$K$9)</f>
        <v>0</v>
      </c>
      <c r="M11" s="6"/>
      <c r="N11" s="13">
        <f>IF(M11=0,,($M$9-M11)*$M$7*100/$M$9)</f>
        <v>0</v>
      </c>
      <c r="O11" s="27"/>
      <c r="P11" s="29">
        <f t="shared" ref="P11:P17" si="3">IF(O11=0,,($O$9-O11)*$O$7*100/$O$9)</f>
        <v>0</v>
      </c>
      <c r="Q11" s="6"/>
      <c r="R11" s="7">
        <f t="shared" ref="R11:R19" si="4">IF(Q11=0,,($Q$9-Q11)*$Q$7*100/$Q$9)</f>
        <v>0</v>
      </c>
      <c r="S11" s="8">
        <f t="shared" ref="S11:S12" si="5">SUM(F11+H11+J11+L11+N11+P11+R11)</f>
        <v>4</v>
      </c>
      <c r="T11" s="6">
        <f t="shared" ref="T11:T56" si="6">ROW(B11)-10</f>
        <v>1</v>
      </c>
      <c r="U11" s="6">
        <f t="shared" ref="U11:U56" si="7">COUNTA(E11,G11,I11,K11,M11,O11,Q11)</f>
        <v>1</v>
      </c>
      <c r="V11" s="16">
        <f t="shared" ref="V11:V56" si="8">U11/$G$3</f>
        <v>0.5</v>
      </c>
    </row>
    <row r="12" spans="1:22" x14ac:dyDescent="0.2">
      <c r="A12" s="26">
        <f t="shared" si="0"/>
        <v>2</v>
      </c>
      <c r="B12" s="13" t="s">
        <v>113</v>
      </c>
      <c r="C12" s="13" t="s">
        <v>114</v>
      </c>
      <c r="D12" s="13" t="s">
        <v>112</v>
      </c>
      <c r="E12" s="13">
        <v>2</v>
      </c>
      <c r="F12" s="19">
        <v>2</v>
      </c>
      <c r="G12" s="27"/>
      <c r="H12" s="2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6"/>
      <c r="N12" s="13">
        <f>IF(M12=0,,($M$9-M12)*$M$7*100/$M$9)</f>
        <v>0</v>
      </c>
      <c r="O12" s="27"/>
      <c r="P12" s="29">
        <f t="shared" si="3"/>
        <v>0</v>
      </c>
      <c r="Q12" s="6"/>
      <c r="R12" s="7">
        <f t="shared" si="4"/>
        <v>0</v>
      </c>
      <c r="S12" s="8">
        <f t="shared" si="5"/>
        <v>2</v>
      </c>
      <c r="T12" s="6">
        <f t="shared" si="6"/>
        <v>2</v>
      </c>
      <c r="U12" s="6">
        <f t="shared" si="7"/>
        <v>1</v>
      </c>
      <c r="V12" s="16">
        <f t="shared" si="8"/>
        <v>0.5</v>
      </c>
    </row>
    <row r="13" spans="1:22" x14ac:dyDescent="0.2">
      <c r="A13" s="26">
        <f t="shared" si="0"/>
        <v>3</v>
      </c>
      <c r="B13" s="13" t="s">
        <v>144</v>
      </c>
      <c r="C13" s="13" t="s">
        <v>145</v>
      </c>
      <c r="D13" s="13" t="s">
        <v>136</v>
      </c>
      <c r="E13" s="13"/>
      <c r="F13" s="19">
        <f>IF(E13=0,,($E$9-E13)*$E$7*100/$E$9)</f>
        <v>0</v>
      </c>
      <c r="G13" s="13">
        <v>6</v>
      </c>
      <c r="H13" s="19">
        <v>2</v>
      </c>
      <c r="I13" s="13"/>
      <c r="J13" s="19">
        <f>IF(I13=0,,($I$9-I13)*$I$7*100/$I$9)</f>
        <v>0</v>
      </c>
      <c r="K13" s="27"/>
      <c r="L13" s="19">
        <f t="shared" si="2"/>
        <v>0</v>
      </c>
      <c r="M13" s="6"/>
      <c r="N13" s="13">
        <f>IF(M13=0,,($M$9-M13)*$M$7*100/$M$9)</f>
        <v>0</v>
      </c>
      <c r="O13" s="27"/>
      <c r="P13" s="29">
        <f t="shared" si="3"/>
        <v>0</v>
      </c>
      <c r="Q13" s="6"/>
      <c r="R13" s="7">
        <f t="shared" si="4"/>
        <v>0</v>
      </c>
      <c r="S13" s="8">
        <f>SUM(F13+H13+J13+L13+N13+P13+R13)</f>
        <v>2</v>
      </c>
      <c r="T13" s="6">
        <f t="shared" si="6"/>
        <v>3</v>
      </c>
      <c r="U13" s="6">
        <f t="shared" si="7"/>
        <v>1</v>
      </c>
      <c r="V13" s="16">
        <f t="shared" si="8"/>
        <v>0.5</v>
      </c>
    </row>
    <row r="14" spans="1:22" x14ac:dyDescent="0.2">
      <c r="A14" s="26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13"/>
      <c r="H14" s="19">
        <f t="shared" si="1"/>
        <v>0</v>
      </c>
      <c r="I14" s="13"/>
      <c r="J14" s="19">
        <f>IF(I14=0,,($I$9-I14)*$I$7*100/$I$9)</f>
        <v>0</v>
      </c>
      <c r="K14" s="13"/>
      <c r="L14" s="19">
        <f t="shared" si="2"/>
        <v>0</v>
      </c>
      <c r="M14" s="6"/>
      <c r="N14" s="13">
        <f>IF(M14=0,,($M$9-M14)*$M$7*100/$M$9)</f>
        <v>0</v>
      </c>
      <c r="O14" s="27"/>
      <c r="P14" s="29">
        <f t="shared" si="3"/>
        <v>0</v>
      </c>
      <c r="Q14" s="6"/>
      <c r="R14" s="7">
        <f t="shared" si="4"/>
        <v>0</v>
      </c>
      <c r="S14" s="8">
        <f t="shared" ref="S14:S56" si="9">SUM(F14+H14+J14+L14+N14+P14+R14)</f>
        <v>0</v>
      </c>
      <c r="T14" s="6">
        <f t="shared" si="6"/>
        <v>4</v>
      </c>
      <c r="U14" s="6">
        <f t="shared" si="7"/>
        <v>0</v>
      </c>
      <c r="V14" s="16">
        <f t="shared" si="8"/>
        <v>0</v>
      </c>
    </row>
    <row r="15" spans="1:22" x14ac:dyDescent="0.2">
      <c r="A15" s="26">
        <f t="shared" si="0"/>
        <v>5</v>
      </c>
      <c r="B15" s="13"/>
      <c r="C15" s="13"/>
      <c r="D15" s="13"/>
      <c r="E15" s="13"/>
      <c r="F15" s="19"/>
      <c r="G15" s="13"/>
      <c r="H15" s="19">
        <f t="shared" si="1"/>
        <v>0</v>
      </c>
      <c r="I15" s="13"/>
      <c r="J15" s="19"/>
      <c r="K15" s="13"/>
      <c r="L15" s="19">
        <f t="shared" si="2"/>
        <v>0</v>
      </c>
      <c r="M15" s="6"/>
      <c r="N15" s="13"/>
      <c r="O15" s="27"/>
      <c r="P15" s="29">
        <f t="shared" si="3"/>
        <v>0</v>
      </c>
      <c r="Q15" s="6"/>
      <c r="R15" s="7">
        <f t="shared" si="4"/>
        <v>0</v>
      </c>
      <c r="S15" s="8">
        <f t="shared" si="9"/>
        <v>0</v>
      </c>
      <c r="T15" s="6">
        <f t="shared" si="6"/>
        <v>5</v>
      </c>
      <c r="U15" s="6">
        <f t="shared" si="7"/>
        <v>0</v>
      </c>
      <c r="V15" s="16">
        <f t="shared" si="8"/>
        <v>0</v>
      </c>
    </row>
    <row r="16" spans="1:22" x14ac:dyDescent="0.2">
      <c r="A16" s="26">
        <f t="shared" si="0"/>
        <v>6</v>
      </c>
      <c r="B16" s="13"/>
      <c r="C16" s="13"/>
      <c r="D16" s="13"/>
      <c r="E16" s="13"/>
      <c r="F16" s="19">
        <f t="shared" ref="F16:F28" si="10">IF(E16=0,,($E$9-E16)*$E$7*100/$E$9)</f>
        <v>0</v>
      </c>
      <c r="G16" s="13"/>
      <c r="H16" s="19">
        <f t="shared" si="1"/>
        <v>0</v>
      </c>
      <c r="I16" s="13"/>
      <c r="J16" s="19">
        <f t="shared" ref="J16:J42" si="11">IF(I16=0,,($I$9-I16)*$I$7*100/$I$9)</f>
        <v>0</v>
      </c>
      <c r="K16" s="13"/>
      <c r="L16" s="19">
        <f t="shared" si="2"/>
        <v>0</v>
      </c>
      <c r="M16" s="6"/>
      <c r="N16" s="13">
        <f t="shared" ref="N16:N22" si="12">IF(M16=0,,($M$9-M16)*$M$7*100/$M$9)</f>
        <v>0</v>
      </c>
      <c r="O16" s="27"/>
      <c r="P16" s="29">
        <f t="shared" si="3"/>
        <v>0</v>
      </c>
      <c r="Q16" s="6"/>
      <c r="R16" s="7">
        <f t="shared" si="4"/>
        <v>0</v>
      </c>
      <c r="S16" s="8">
        <f t="shared" si="9"/>
        <v>0</v>
      </c>
      <c r="T16" s="6">
        <f t="shared" si="6"/>
        <v>6</v>
      </c>
      <c r="U16" s="6">
        <f t="shared" si="7"/>
        <v>0</v>
      </c>
      <c r="V16" s="16">
        <f t="shared" si="8"/>
        <v>0</v>
      </c>
    </row>
    <row r="17" spans="1:22" x14ac:dyDescent="0.2">
      <c r="A17" s="26">
        <f t="shared" si="0"/>
        <v>7</v>
      </c>
      <c r="B17" s="27"/>
      <c r="C17" s="27"/>
      <c r="D17" s="27"/>
      <c r="E17" s="6"/>
      <c r="F17" s="29">
        <f t="shared" si="10"/>
        <v>0</v>
      </c>
      <c r="G17" s="6"/>
      <c r="H17" s="29">
        <f t="shared" si="1"/>
        <v>0</v>
      </c>
      <c r="I17" s="13"/>
      <c r="J17" s="19">
        <f t="shared" si="11"/>
        <v>0</v>
      </c>
      <c r="K17" s="13"/>
      <c r="L17" s="19">
        <f t="shared" si="2"/>
        <v>0</v>
      </c>
      <c r="M17" s="6"/>
      <c r="N17" s="13">
        <f t="shared" si="12"/>
        <v>0</v>
      </c>
      <c r="O17" s="27"/>
      <c r="P17" s="29">
        <f t="shared" si="3"/>
        <v>0</v>
      </c>
      <c r="Q17" s="6"/>
      <c r="R17" s="7">
        <f t="shared" si="4"/>
        <v>0</v>
      </c>
      <c r="S17" s="8">
        <f t="shared" si="9"/>
        <v>0</v>
      </c>
      <c r="T17" s="6">
        <f t="shared" si="6"/>
        <v>7</v>
      </c>
      <c r="U17" s="6">
        <f t="shared" si="7"/>
        <v>0</v>
      </c>
      <c r="V17" s="16">
        <f t="shared" si="8"/>
        <v>0</v>
      </c>
    </row>
    <row r="18" spans="1:22" x14ac:dyDescent="0.2">
      <c r="A18" s="26">
        <f t="shared" si="0"/>
        <v>8</v>
      </c>
      <c r="B18" s="13"/>
      <c r="C18" s="13"/>
      <c r="D18" s="13"/>
      <c r="E18" s="13"/>
      <c r="F18" s="19">
        <f t="shared" si="10"/>
        <v>0</v>
      </c>
      <c r="G18" s="13"/>
      <c r="H18" s="19">
        <f t="shared" si="1"/>
        <v>0</v>
      </c>
      <c r="I18" s="13"/>
      <c r="J18" s="19">
        <f t="shared" si="11"/>
        <v>0</v>
      </c>
      <c r="K18" s="13"/>
      <c r="L18" s="19">
        <f t="shared" si="2"/>
        <v>0</v>
      </c>
      <c r="M18" s="6"/>
      <c r="N18" s="13">
        <f t="shared" si="12"/>
        <v>0</v>
      </c>
      <c r="O18" s="27"/>
      <c r="P18" s="29"/>
      <c r="Q18" s="6"/>
      <c r="R18" s="7">
        <f t="shared" si="4"/>
        <v>0</v>
      </c>
      <c r="S18" s="8">
        <f t="shared" si="9"/>
        <v>0</v>
      </c>
      <c r="T18" s="6">
        <f t="shared" si="6"/>
        <v>8</v>
      </c>
      <c r="U18" s="6">
        <f t="shared" si="7"/>
        <v>0</v>
      </c>
      <c r="V18" s="16">
        <f t="shared" si="8"/>
        <v>0</v>
      </c>
    </row>
    <row r="19" spans="1:22" x14ac:dyDescent="0.2">
      <c r="A19" s="26">
        <f t="shared" si="0"/>
        <v>9</v>
      </c>
      <c r="B19" s="27"/>
      <c r="C19" s="27"/>
      <c r="D19" s="27"/>
      <c r="E19" s="27"/>
      <c r="F19" s="29">
        <f t="shared" si="10"/>
        <v>0</v>
      </c>
      <c r="G19" s="13"/>
      <c r="H19" s="19">
        <f t="shared" si="1"/>
        <v>0</v>
      </c>
      <c r="I19" s="13"/>
      <c r="J19" s="19">
        <f t="shared" si="11"/>
        <v>0</v>
      </c>
      <c r="K19" s="13"/>
      <c r="L19" s="19">
        <f t="shared" si="2"/>
        <v>0</v>
      </c>
      <c r="M19" s="6"/>
      <c r="N19" s="13">
        <f t="shared" si="12"/>
        <v>0</v>
      </c>
      <c r="O19" s="27"/>
      <c r="P19" s="29">
        <f t="shared" ref="P19:P29" si="13">IF(O19=0,,($O$9-O19)*$O$7*100/$O$9)</f>
        <v>0</v>
      </c>
      <c r="Q19" s="6"/>
      <c r="R19" s="7">
        <f t="shared" si="4"/>
        <v>0</v>
      </c>
      <c r="S19" s="8">
        <f t="shared" si="9"/>
        <v>0</v>
      </c>
      <c r="T19" s="6">
        <f t="shared" si="6"/>
        <v>9</v>
      </c>
      <c r="U19" s="6">
        <f t="shared" si="7"/>
        <v>0</v>
      </c>
      <c r="V19" s="16">
        <f t="shared" si="8"/>
        <v>0</v>
      </c>
    </row>
    <row r="20" spans="1:22" x14ac:dyDescent="0.2">
      <c r="A20" s="26">
        <f t="shared" si="0"/>
        <v>10</v>
      </c>
      <c r="B20" s="13"/>
      <c r="C20" s="13"/>
      <c r="D20" s="13"/>
      <c r="E20" s="13"/>
      <c r="F20" s="19">
        <f t="shared" si="10"/>
        <v>0</v>
      </c>
      <c r="G20" s="13"/>
      <c r="H20" s="19">
        <f t="shared" si="1"/>
        <v>0</v>
      </c>
      <c r="I20" s="13"/>
      <c r="J20" s="19">
        <f t="shared" si="11"/>
        <v>0</v>
      </c>
      <c r="K20" s="13"/>
      <c r="L20" s="19">
        <f t="shared" si="2"/>
        <v>0</v>
      </c>
      <c r="M20" s="6"/>
      <c r="N20" s="13">
        <f t="shared" si="12"/>
        <v>0</v>
      </c>
      <c r="O20" s="6"/>
      <c r="P20" s="29">
        <f t="shared" si="13"/>
        <v>0</v>
      </c>
      <c r="Q20" s="6"/>
      <c r="R20" s="7"/>
      <c r="S20" s="8">
        <f t="shared" si="9"/>
        <v>0</v>
      </c>
      <c r="T20" s="6">
        <f t="shared" si="6"/>
        <v>10</v>
      </c>
      <c r="U20" s="6">
        <f t="shared" si="7"/>
        <v>0</v>
      </c>
      <c r="V20" s="16">
        <f t="shared" si="8"/>
        <v>0</v>
      </c>
    </row>
    <row r="21" spans="1:22" x14ac:dyDescent="0.2">
      <c r="A21" s="26">
        <f t="shared" si="0"/>
        <v>11</v>
      </c>
      <c r="B21" s="13"/>
      <c r="C21" s="13"/>
      <c r="D21" s="13"/>
      <c r="E21" s="13"/>
      <c r="F21" s="19">
        <f t="shared" si="10"/>
        <v>0</v>
      </c>
      <c r="G21" s="13"/>
      <c r="H21" s="19">
        <f t="shared" si="1"/>
        <v>0</v>
      </c>
      <c r="I21" s="13"/>
      <c r="J21" s="19">
        <f t="shared" si="11"/>
        <v>0</v>
      </c>
      <c r="K21" s="13"/>
      <c r="L21" s="19">
        <f t="shared" si="2"/>
        <v>0</v>
      </c>
      <c r="M21" s="6"/>
      <c r="N21" s="13">
        <f t="shared" si="12"/>
        <v>0</v>
      </c>
      <c r="O21" s="27"/>
      <c r="P21" s="29">
        <f t="shared" si="13"/>
        <v>0</v>
      </c>
      <c r="Q21" s="6"/>
      <c r="R21" s="7">
        <f>IF(Q21=0,,($Q$9-Q21)*$Q$7*100/$Q$9)</f>
        <v>0</v>
      </c>
      <c r="S21" s="8">
        <f t="shared" si="9"/>
        <v>0</v>
      </c>
      <c r="T21" s="6">
        <f t="shared" si="6"/>
        <v>11</v>
      </c>
      <c r="U21" s="6">
        <f t="shared" si="7"/>
        <v>0</v>
      </c>
      <c r="V21" s="16">
        <f t="shared" si="8"/>
        <v>0</v>
      </c>
    </row>
    <row r="22" spans="1:22" x14ac:dyDescent="0.2">
      <c r="A22" s="26">
        <f t="shared" si="0"/>
        <v>12</v>
      </c>
      <c r="B22" s="27"/>
      <c r="C22" s="27"/>
      <c r="D22" s="27"/>
      <c r="E22" s="6"/>
      <c r="F22" s="29">
        <f t="shared" si="10"/>
        <v>0</v>
      </c>
      <c r="G22" s="6"/>
      <c r="H22" s="29">
        <f t="shared" si="1"/>
        <v>0</v>
      </c>
      <c r="I22" s="13"/>
      <c r="J22" s="19">
        <f t="shared" si="11"/>
        <v>0</v>
      </c>
      <c r="K22" s="13"/>
      <c r="L22" s="19">
        <f t="shared" si="2"/>
        <v>0</v>
      </c>
      <c r="M22" s="6"/>
      <c r="N22" s="13">
        <f t="shared" si="12"/>
        <v>0</v>
      </c>
      <c r="O22" s="27"/>
      <c r="P22" s="29">
        <f t="shared" si="13"/>
        <v>0</v>
      </c>
      <c r="Q22" s="6"/>
      <c r="R22" s="7">
        <f>IF(Q22=0,,($Q$9-Q22)*$Q$7*100/$Q$9)</f>
        <v>0</v>
      </c>
      <c r="S22" s="8">
        <f t="shared" si="9"/>
        <v>0</v>
      </c>
      <c r="T22" s="6">
        <f t="shared" si="6"/>
        <v>12</v>
      </c>
      <c r="U22" s="6">
        <f>COUNTA(E22,G22,I22,K22,M22,O22,#REF!)</f>
        <v>1</v>
      </c>
      <c r="V22" s="16">
        <f t="shared" si="8"/>
        <v>0.5</v>
      </c>
    </row>
    <row r="23" spans="1:22" x14ac:dyDescent="0.2">
      <c r="A23" s="26">
        <f t="shared" si="0"/>
        <v>13</v>
      </c>
      <c r="B23" s="27"/>
      <c r="C23" s="27"/>
      <c r="D23" s="27"/>
      <c r="E23" s="6"/>
      <c r="F23" s="29">
        <f t="shared" si="10"/>
        <v>0</v>
      </c>
      <c r="G23" s="6"/>
      <c r="H23" s="29">
        <f t="shared" si="1"/>
        <v>0</v>
      </c>
      <c r="I23" s="13"/>
      <c r="J23" s="19">
        <f t="shared" si="11"/>
        <v>0</v>
      </c>
      <c r="K23" s="13"/>
      <c r="L23" s="19">
        <f t="shared" si="2"/>
        <v>0</v>
      </c>
      <c r="M23" s="6"/>
      <c r="N23" s="13"/>
      <c r="O23" s="27"/>
      <c r="P23" s="29">
        <f t="shared" si="13"/>
        <v>0</v>
      </c>
      <c r="R23" s="7">
        <f>IF(Q22=0,,($Q$9-Q22)*$Q$7*100/$Q$9)</f>
        <v>0</v>
      </c>
      <c r="S23" s="8">
        <f t="shared" si="9"/>
        <v>0</v>
      </c>
      <c r="T23" s="6">
        <f t="shared" si="6"/>
        <v>13</v>
      </c>
      <c r="U23" s="6">
        <f>COUNTA(E23,G23,I23,K23,M23,O23,Q22)</f>
        <v>0</v>
      </c>
      <c r="V23" s="16">
        <f t="shared" si="8"/>
        <v>0</v>
      </c>
    </row>
    <row r="24" spans="1:22" x14ac:dyDescent="0.2">
      <c r="A24" s="26">
        <f t="shared" si="0"/>
        <v>14</v>
      </c>
      <c r="B24" s="13"/>
      <c r="C24" s="13"/>
      <c r="D24" s="13"/>
      <c r="E24" s="13"/>
      <c r="F24" s="19">
        <f t="shared" si="10"/>
        <v>0</v>
      </c>
      <c r="G24" s="13"/>
      <c r="H24" s="19">
        <f t="shared" si="1"/>
        <v>0</v>
      </c>
      <c r="I24" s="13"/>
      <c r="J24" s="19">
        <f t="shared" si="11"/>
        <v>0</v>
      </c>
      <c r="K24" s="13"/>
      <c r="L24" s="19">
        <f t="shared" si="2"/>
        <v>0</v>
      </c>
      <c r="M24" s="6"/>
      <c r="N24" s="13">
        <f t="shared" ref="N24:N49" si="14">IF(M24=0,,($M$9-M24)*$M$7*100/$M$9)</f>
        <v>0</v>
      </c>
      <c r="O24" s="13"/>
      <c r="P24" s="29">
        <f t="shared" si="13"/>
        <v>0</v>
      </c>
      <c r="Q24" s="6"/>
      <c r="R24" s="7">
        <f t="shared" ref="R24:R49" si="15">IF(Q24=0,,($Q$9-Q24)*$Q$7*100/$Q$9)</f>
        <v>0</v>
      </c>
      <c r="S24" s="8">
        <f t="shared" si="9"/>
        <v>0</v>
      </c>
      <c r="T24" s="6">
        <f t="shared" si="6"/>
        <v>14</v>
      </c>
      <c r="U24" s="6">
        <f t="shared" si="7"/>
        <v>0</v>
      </c>
      <c r="V24" s="16">
        <f t="shared" si="8"/>
        <v>0</v>
      </c>
    </row>
    <row r="25" spans="1:22" x14ac:dyDescent="0.2">
      <c r="A25" s="26">
        <f t="shared" si="0"/>
        <v>15</v>
      </c>
      <c r="B25" s="13"/>
      <c r="C25" s="13"/>
      <c r="D25" s="13"/>
      <c r="E25" s="13"/>
      <c r="F25" s="19">
        <f t="shared" si="10"/>
        <v>0</v>
      </c>
      <c r="G25" s="13"/>
      <c r="H25" s="19">
        <f t="shared" si="1"/>
        <v>0</v>
      </c>
      <c r="I25" s="13"/>
      <c r="J25" s="19">
        <f t="shared" si="11"/>
        <v>0</v>
      </c>
      <c r="K25" s="13"/>
      <c r="L25" s="19">
        <f t="shared" si="2"/>
        <v>0</v>
      </c>
      <c r="M25" s="6"/>
      <c r="N25" s="13">
        <f t="shared" si="14"/>
        <v>0</v>
      </c>
      <c r="O25" s="27"/>
      <c r="P25" s="29">
        <f t="shared" si="13"/>
        <v>0</v>
      </c>
      <c r="Q25" s="6"/>
      <c r="R25" s="7">
        <f t="shared" si="15"/>
        <v>0</v>
      </c>
      <c r="S25" s="8">
        <f t="shared" si="9"/>
        <v>0</v>
      </c>
      <c r="T25" s="6">
        <f t="shared" si="6"/>
        <v>15</v>
      </c>
      <c r="U25" s="6">
        <f t="shared" si="7"/>
        <v>0</v>
      </c>
      <c r="V25" s="16">
        <f t="shared" si="8"/>
        <v>0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10"/>
        <v>0</v>
      </c>
      <c r="G26" s="6"/>
      <c r="H26" s="29">
        <f t="shared" si="1"/>
        <v>0</v>
      </c>
      <c r="I26" s="13"/>
      <c r="J26" s="19">
        <f t="shared" si="11"/>
        <v>0</v>
      </c>
      <c r="K26" s="13"/>
      <c r="L26" s="19">
        <f t="shared" si="2"/>
        <v>0</v>
      </c>
      <c r="M26" s="6"/>
      <c r="N26" s="13">
        <f t="shared" si="14"/>
        <v>0</v>
      </c>
      <c r="O26" s="13"/>
      <c r="P26" s="29">
        <f t="shared" si="13"/>
        <v>0</v>
      </c>
      <c r="Q26" s="6"/>
      <c r="R26" s="7">
        <f t="shared" si="15"/>
        <v>0</v>
      </c>
      <c r="S26" s="8">
        <f t="shared" si="9"/>
        <v>0</v>
      </c>
      <c r="T26" s="6">
        <f t="shared" si="6"/>
        <v>16</v>
      </c>
      <c r="U26" s="6">
        <f t="shared" si="7"/>
        <v>0</v>
      </c>
      <c r="V26" s="16">
        <f t="shared" si="8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10"/>
        <v>0</v>
      </c>
      <c r="G27" s="13"/>
      <c r="H27" s="19">
        <f t="shared" si="1"/>
        <v>0</v>
      </c>
      <c r="I27" s="13"/>
      <c r="J27" s="19">
        <f t="shared" si="11"/>
        <v>0</v>
      </c>
      <c r="K27" s="13"/>
      <c r="L27" s="19">
        <f t="shared" si="2"/>
        <v>0</v>
      </c>
      <c r="M27" s="6"/>
      <c r="N27" s="13">
        <f t="shared" si="14"/>
        <v>0</v>
      </c>
      <c r="O27" s="6"/>
      <c r="P27" s="29">
        <f t="shared" si="13"/>
        <v>0</v>
      </c>
      <c r="Q27" s="6"/>
      <c r="R27" s="7">
        <f t="shared" si="15"/>
        <v>0</v>
      </c>
      <c r="S27" s="8">
        <f t="shared" si="9"/>
        <v>0</v>
      </c>
      <c r="T27" s="6">
        <f t="shared" si="6"/>
        <v>17</v>
      </c>
      <c r="U27" s="6">
        <f t="shared" si="7"/>
        <v>0</v>
      </c>
      <c r="V27" s="16">
        <f t="shared" si="8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10"/>
        <v>0</v>
      </c>
      <c r="G28" s="13"/>
      <c r="H28" s="19">
        <f t="shared" si="1"/>
        <v>0</v>
      </c>
      <c r="I28" s="13"/>
      <c r="J28" s="19">
        <f t="shared" si="11"/>
        <v>0</v>
      </c>
      <c r="K28" s="13"/>
      <c r="L28" s="19">
        <f t="shared" si="2"/>
        <v>0</v>
      </c>
      <c r="M28" s="6"/>
      <c r="N28" s="13">
        <f t="shared" si="14"/>
        <v>0</v>
      </c>
      <c r="O28" s="13"/>
      <c r="P28" s="29"/>
      <c r="Q28" s="6"/>
      <c r="R28" s="7">
        <f t="shared" si="15"/>
        <v>0</v>
      </c>
      <c r="S28" s="8">
        <f t="shared" si="9"/>
        <v>0</v>
      </c>
      <c r="T28" s="6">
        <f t="shared" si="6"/>
        <v>18</v>
      </c>
      <c r="U28" s="6">
        <f t="shared" si="7"/>
        <v>0</v>
      </c>
      <c r="V28" s="16">
        <f t="shared" si="8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"/>
        <v>0</v>
      </c>
      <c r="I29" s="13"/>
      <c r="J29" s="19">
        <f t="shared" si="11"/>
        <v>0</v>
      </c>
      <c r="K29" s="13"/>
      <c r="L29" s="19">
        <v>0</v>
      </c>
      <c r="M29" s="6"/>
      <c r="N29" s="13">
        <f t="shared" si="14"/>
        <v>0</v>
      </c>
      <c r="O29" s="27"/>
      <c r="P29" s="29">
        <f t="shared" si="13"/>
        <v>0</v>
      </c>
      <c r="Q29" s="6"/>
      <c r="R29" s="7">
        <f t="shared" si="15"/>
        <v>0</v>
      </c>
      <c r="S29" s="8">
        <f t="shared" si="9"/>
        <v>0</v>
      </c>
      <c r="T29" s="6">
        <f t="shared" si="6"/>
        <v>19</v>
      </c>
      <c r="U29" s="6">
        <f t="shared" si="7"/>
        <v>0</v>
      </c>
      <c r="V29" s="16">
        <f t="shared" si="8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 t="shared" ref="F30:F49" si="16">IF(E30=0,,($E$9-E30)*$E$7*100/$E$9)</f>
        <v>0</v>
      </c>
      <c r="G30" s="13"/>
      <c r="H30" s="19">
        <f t="shared" si="1"/>
        <v>0</v>
      </c>
      <c r="I30" s="13"/>
      <c r="J30" s="19">
        <f t="shared" si="11"/>
        <v>0</v>
      </c>
      <c r="K30" s="13"/>
      <c r="L30" s="19">
        <f t="shared" ref="L30:L49" si="17">IF(K30=0,,($K$9-K30)*$K$7*100/$K$9)</f>
        <v>0</v>
      </c>
      <c r="M30" s="6"/>
      <c r="N30" s="13">
        <f t="shared" si="14"/>
        <v>0</v>
      </c>
      <c r="O30" s="13"/>
      <c r="P30" s="29"/>
      <c r="Q30" s="6"/>
      <c r="R30" s="7">
        <f t="shared" si="15"/>
        <v>0</v>
      </c>
      <c r="S30" s="8">
        <f t="shared" si="9"/>
        <v>0</v>
      </c>
      <c r="T30" s="6">
        <f t="shared" si="6"/>
        <v>20</v>
      </c>
      <c r="U30" s="6">
        <f t="shared" si="7"/>
        <v>0</v>
      </c>
      <c r="V30" s="16">
        <f t="shared" si="8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6"/>
        <v>0</v>
      </c>
      <c r="G31" s="6"/>
      <c r="H31" s="29">
        <f t="shared" si="1"/>
        <v>0</v>
      </c>
      <c r="I31" s="13"/>
      <c r="J31" s="19">
        <f t="shared" si="11"/>
        <v>0</v>
      </c>
      <c r="K31" s="13"/>
      <c r="L31" s="19">
        <f t="shared" si="17"/>
        <v>0</v>
      </c>
      <c r="M31" s="6"/>
      <c r="N31" s="13">
        <f t="shared" si="14"/>
        <v>0</v>
      </c>
      <c r="O31" s="13"/>
      <c r="P31" s="29">
        <f t="shared" ref="P31:P49" si="18">IF(O31=0,,($O$9-O31)*$O$7*100/$O$9)</f>
        <v>0</v>
      </c>
      <c r="Q31" s="6"/>
      <c r="R31" s="7">
        <f t="shared" si="15"/>
        <v>0</v>
      </c>
      <c r="S31" s="8">
        <f t="shared" si="9"/>
        <v>0</v>
      </c>
      <c r="T31" s="6">
        <f t="shared" si="6"/>
        <v>21</v>
      </c>
      <c r="U31" s="6">
        <f t="shared" si="7"/>
        <v>0</v>
      </c>
      <c r="V31" s="16">
        <f t="shared" si="8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6"/>
        <v>0</v>
      </c>
      <c r="G32" s="13"/>
      <c r="H32" s="19">
        <f t="shared" si="1"/>
        <v>0</v>
      </c>
      <c r="I32" s="13"/>
      <c r="J32" s="19">
        <f t="shared" si="11"/>
        <v>0</v>
      </c>
      <c r="K32" s="13"/>
      <c r="L32" s="19">
        <f t="shared" si="17"/>
        <v>0</v>
      </c>
      <c r="M32" s="6"/>
      <c r="N32" s="13">
        <f t="shared" si="14"/>
        <v>0</v>
      </c>
      <c r="O32" s="13"/>
      <c r="P32" s="29">
        <f t="shared" si="18"/>
        <v>0</v>
      </c>
      <c r="Q32" s="6"/>
      <c r="R32" s="7">
        <f t="shared" si="15"/>
        <v>0</v>
      </c>
      <c r="S32" s="8">
        <f t="shared" si="9"/>
        <v>0</v>
      </c>
      <c r="T32" s="6">
        <f t="shared" si="6"/>
        <v>22</v>
      </c>
      <c r="U32" s="6">
        <f t="shared" si="7"/>
        <v>0</v>
      </c>
      <c r="V32" s="16">
        <f t="shared" si="8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6"/>
        <v>0</v>
      </c>
      <c r="G33" s="6"/>
      <c r="H33" s="29">
        <f t="shared" si="1"/>
        <v>0</v>
      </c>
      <c r="I33" s="13"/>
      <c r="J33" s="19">
        <f t="shared" si="11"/>
        <v>0</v>
      </c>
      <c r="K33" s="13"/>
      <c r="L33" s="19">
        <f t="shared" si="17"/>
        <v>0</v>
      </c>
      <c r="M33" s="6"/>
      <c r="N33" s="13">
        <f t="shared" si="14"/>
        <v>0</v>
      </c>
      <c r="O33" s="13"/>
      <c r="P33" s="29">
        <f t="shared" si="18"/>
        <v>0</v>
      </c>
      <c r="Q33" s="6"/>
      <c r="R33" s="7">
        <f t="shared" si="15"/>
        <v>0</v>
      </c>
      <c r="S33" s="8">
        <f t="shared" si="9"/>
        <v>0</v>
      </c>
      <c r="T33" s="6">
        <f t="shared" si="6"/>
        <v>23</v>
      </c>
      <c r="U33" s="6">
        <f t="shared" si="7"/>
        <v>0</v>
      </c>
      <c r="V33" s="16">
        <f t="shared" si="8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6"/>
        <v>0</v>
      </c>
      <c r="G34" s="6"/>
      <c r="H34" s="29">
        <f t="shared" si="1"/>
        <v>0</v>
      </c>
      <c r="I34" s="13"/>
      <c r="J34" s="19">
        <f t="shared" si="11"/>
        <v>0</v>
      </c>
      <c r="K34" s="13"/>
      <c r="L34" s="19">
        <f t="shared" si="17"/>
        <v>0</v>
      </c>
      <c r="M34" s="6"/>
      <c r="N34" s="13">
        <f t="shared" si="14"/>
        <v>0</v>
      </c>
      <c r="O34" s="13"/>
      <c r="P34" s="29">
        <f t="shared" si="18"/>
        <v>0</v>
      </c>
      <c r="Q34" s="6"/>
      <c r="R34" s="7">
        <f t="shared" si="15"/>
        <v>0</v>
      </c>
      <c r="S34" s="8">
        <f t="shared" si="9"/>
        <v>0</v>
      </c>
      <c r="T34" s="6">
        <f t="shared" si="6"/>
        <v>24</v>
      </c>
      <c r="U34" s="6">
        <f t="shared" si="7"/>
        <v>0</v>
      </c>
      <c r="V34" s="16">
        <f t="shared" si="8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6"/>
        <v>0</v>
      </c>
      <c r="G35" s="13"/>
      <c r="H35" s="19">
        <f t="shared" si="1"/>
        <v>0</v>
      </c>
      <c r="I35" s="13"/>
      <c r="J35" s="19">
        <f t="shared" si="11"/>
        <v>0</v>
      </c>
      <c r="K35" s="13"/>
      <c r="L35" s="19">
        <f t="shared" si="17"/>
        <v>0</v>
      </c>
      <c r="M35" s="6"/>
      <c r="N35" s="13">
        <f t="shared" si="14"/>
        <v>0</v>
      </c>
      <c r="O35" s="13"/>
      <c r="P35" s="29">
        <f t="shared" si="18"/>
        <v>0</v>
      </c>
      <c r="Q35" s="6"/>
      <c r="R35" s="7">
        <f t="shared" si="15"/>
        <v>0</v>
      </c>
      <c r="S35" s="8">
        <f t="shared" si="9"/>
        <v>0</v>
      </c>
      <c r="T35" s="6">
        <f t="shared" si="6"/>
        <v>25</v>
      </c>
      <c r="U35" s="6">
        <f t="shared" si="7"/>
        <v>0</v>
      </c>
      <c r="V35" s="16">
        <f t="shared" si="8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6"/>
        <v>0</v>
      </c>
      <c r="G36" s="6"/>
      <c r="H36" s="29">
        <f t="shared" si="1"/>
        <v>0</v>
      </c>
      <c r="I36" s="13"/>
      <c r="J36" s="19">
        <f t="shared" si="11"/>
        <v>0</v>
      </c>
      <c r="K36" s="13"/>
      <c r="L36" s="19">
        <f t="shared" si="17"/>
        <v>0</v>
      </c>
      <c r="M36" s="6"/>
      <c r="N36" s="13">
        <f t="shared" si="14"/>
        <v>0</v>
      </c>
      <c r="O36" s="13"/>
      <c r="P36" s="29">
        <f t="shared" si="18"/>
        <v>0</v>
      </c>
      <c r="Q36" s="6"/>
      <c r="R36" s="7">
        <f t="shared" si="15"/>
        <v>0</v>
      </c>
      <c r="S36" s="8">
        <f t="shared" si="9"/>
        <v>0</v>
      </c>
      <c r="T36" s="6">
        <f t="shared" si="6"/>
        <v>26</v>
      </c>
      <c r="U36" s="6">
        <f t="shared" si="7"/>
        <v>0</v>
      </c>
      <c r="V36" s="16">
        <f t="shared" si="8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6"/>
        <v>0</v>
      </c>
      <c r="G37" s="6"/>
      <c r="H37" s="29">
        <f t="shared" si="1"/>
        <v>0</v>
      </c>
      <c r="I37" s="13"/>
      <c r="J37" s="19">
        <f t="shared" si="11"/>
        <v>0</v>
      </c>
      <c r="K37" s="13"/>
      <c r="L37" s="19">
        <f t="shared" si="17"/>
        <v>0</v>
      </c>
      <c r="M37" s="6"/>
      <c r="N37" s="13">
        <f t="shared" si="14"/>
        <v>0</v>
      </c>
      <c r="O37" s="13"/>
      <c r="P37" s="29">
        <f t="shared" si="18"/>
        <v>0</v>
      </c>
      <c r="Q37" s="6"/>
      <c r="R37" s="7">
        <f t="shared" si="15"/>
        <v>0</v>
      </c>
      <c r="S37" s="8">
        <f t="shared" si="9"/>
        <v>0</v>
      </c>
      <c r="T37" s="6">
        <f t="shared" si="6"/>
        <v>27</v>
      </c>
      <c r="U37" s="6">
        <f t="shared" si="7"/>
        <v>0</v>
      </c>
      <c r="V37" s="16">
        <f t="shared" si="8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6"/>
        <v>0</v>
      </c>
      <c r="G38" s="6"/>
      <c r="H38" s="29">
        <f t="shared" si="1"/>
        <v>0</v>
      </c>
      <c r="I38" s="13"/>
      <c r="J38" s="19">
        <f t="shared" si="11"/>
        <v>0</v>
      </c>
      <c r="K38" s="13"/>
      <c r="L38" s="19">
        <f t="shared" si="17"/>
        <v>0</v>
      </c>
      <c r="M38" s="6"/>
      <c r="N38" s="13">
        <f t="shared" si="14"/>
        <v>0</v>
      </c>
      <c r="O38" s="13"/>
      <c r="P38" s="29">
        <f t="shared" si="18"/>
        <v>0</v>
      </c>
      <c r="Q38" s="6"/>
      <c r="R38" s="7">
        <f t="shared" si="15"/>
        <v>0</v>
      </c>
      <c r="S38" s="8">
        <f t="shared" si="9"/>
        <v>0</v>
      </c>
      <c r="T38" s="6">
        <f t="shared" si="6"/>
        <v>28</v>
      </c>
      <c r="U38" s="6">
        <f t="shared" si="7"/>
        <v>0</v>
      </c>
      <c r="V38" s="16">
        <f t="shared" si="8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6"/>
        <v>0</v>
      </c>
      <c r="G39" s="6"/>
      <c r="H39" s="29">
        <f t="shared" si="1"/>
        <v>0</v>
      </c>
      <c r="I39" s="13"/>
      <c r="J39" s="19">
        <f t="shared" si="11"/>
        <v>0</v>
      </c>
      <c r="K39" s="13"/>
      <c r="L39" s="19">
        <f t="shared" si="17"/>
        <v>0</v>
      </c>
      <c r="M39" s="6"/>
      <c r="N39" s="13">
        <f t="shared" si="14"/>
        <v>0</v>
      </c>
      <c r="O39" s="13"/>
      <c r="P39" s="29">
        <f t="shared" si="18"/>
        <v>0</v>
      </c>
      <c r="Q39" s="6"/>
      <c r="R39" s="7">
        <f t="shared" si="15"/>
        <v>0</v>
      </c>
      <c r="S39" s="8">
        <f t="shared" si="9"/>
        <v>0</v>
      </c>
      <c r="T39" s="6">
        <f t="shared" si="6"/>
        <v>29</v>
      </c>
      <c r="U39" s="6">
        <f t="shared" si="7"/>
        <v>0</v>
      </c>
      <c r="V39" s="16">
        <f t="shared" si="8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6"/>
        <v>0</v>
      </c>
      <c r="G40" s="6"/>
      <c r="H40" s="29">
        <f t="shared" si="1"/>
        <v>0</v>
      </c>
      <c r="I40" s="13"/>
      <c r="J40" s="19">
        <f t="shared" si="11"/>
        <v>0</v>
      </c>
      <c r="K40" s="13"/>
      <c r="L40" s="19">
        <f t="shared" si="17"/>
        <v>0</v>
      </c>
      <c r="M40" s="6"/>
      <c r="N40" s="13">
        <f t="shared" si="14"/>
        <v>0</v>
      </c>
      <c r="O40" s="13"/>
      <c r="P40" s="29">
        <f t="shared" si="18"/>
        <v>0</v>
      </c>
      <c r="Q40" s="6"/>
      <c r="R40" s="7">
        <f t="shared" si="15"/>
        <v>0</v>
      </c>
      <c r="S40" s="8">
        <f t="shared" si="9"/>
        <v>0</v>
      </c>
      <c r="T40" s="6">
        <f t="shared" si="6"/>
        <v>30</v>
      </c>
      <c r="U40" s="6">
        <f t="shared" si="7"/>
        <v>0</v>
      </c>
      <c r="V40" s="16">
        <f t="shared" si="8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6"/>
        <v>0</v>
      </c>
      <c r="G41" s="13"/>
      <c r="H41" s="19"/>
      <c r="I41" s="13"/>
      <c r="J41" s="19">
        <f t="shared" si="11"/>
        <v>0</v>
      </c>
      <c r="K41" s="13"/>
      <c r="L41" s="19">
        <f t="shared" si="17"/>
        <v>0</v>
      </c>
      <c r="M41" s="6"/>
      <c r="N41" s="13">
        <f t="shared" si="14"/>
        <v>0</v>
      </c>
      <c r="O41" s="13"/>
      <c r="P41" s="29">
        <f t="shared" si="18"/>
        <v>0</v>
      </c>
      <c r="Q41" s="6"/>
      <c r="R41" s="7">
        <f t="shared" si="15"/>
        <v>0</v>
      </c>
      <c r="S41" s="8">
        <f t="shared" si="9"/>
        <v>0</v>
      </c>
      <c r="T41" s="6">
        <f t="shared" si="6"/>
        <v>31</v>
      </c>
      <c r="U41" s="6">
        <f t="shared" si="7"/>
        <v>0</v>
      </c>
      <c r="V41" s="16">
        <f t="shared" si="8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6"/>
        <v>0</v>
      </c>
      <c r="G42" s="6"/>
      <c r="H42" s="29">
        <f t="shared" ref="H42:H49" si="19">IF(G42=0,,($G$9-G42)*$G$7*100/$G$9)</f>
        <v>0</v>
      </c>
      <c r="I42" s="13"/>
      <c r="J42" s="19">
        <f t="shared" si="11"/>
        <v>0</v>
      </c>
      <c r="K42" s="13"/>
      <c r="L42" s="19">
        <f t="shared" si="17"/>
        <v>0</v>
      </c>
      <c r="M42" s="6"/>
      <c r="N42" s="13">
        <f t="shared" si="14"/>
        <v>0</v>
      </c>
      <c r="O42" s="13"/>
      <c r="P42" s="29">
        <f t="shared" si="18"/>
        <v>0</v>
      </c>
      <c r="Q42" s="6"/>
      <c r="R42" s="7">
        <f t="shared" si="15"/>
        <v>0</v>
      </c>
      <c r="S42" s="8">
        <f t="shared" si="9"/>
        <v>0</v>
      </c>
      <c r="T42" s="6">
        <f t="shared" si="6"/>
        <v>32</v>
      </c>
      <c r="U42" s="6">
        <f t="shared" si="7"/>
        <v>0</v>
      </c>
      <c r="V42" s="16">
        <f t="shared" si="8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6"/>
        <v>0</v>
      </c>
      <c r="G43" s="6"/>
      <c r="H43" s="29">
        <f t="shared" si="19"/>
        <v>0</v>
      </c>
      <c r="I43" s="13"/>
      <c r="J43" s="19">
        <f t="shared" ref="J43:J49" si="20">IF(I43=0,,($K$9-I43)*$K$7*100/$K$9)</f>
        <v>0</v>
      </c>
      <c r="K43" s="13"/>
      <c r="L43" s="19">
        <f t="shared" si="17"/>
        <v>0</v>
      </c>
      <c r="M43" s="6"/>
      <c r="N43" s="13">
        <f t="shared" si="14"/>
        <v>0</v>
      </c>
      <c r="O43" s="13"/>
      <c r="P43" s="29">
        <f t="shared" si="18"/>
        <v>0</v>
      </c>
      <c r="Q43" s="6"/>
      <c r="R43" s="7">
        <f t="shared" si="15"/>
        <v>0</v>
      </c>
      <c r="S43" s="8">
        <f t="shared" si="9"/>
        <v>0</v>
      </c>
      <c r="T43" s="6">
        <f t="shared" si="6"/>
        <v>33</v>
      </c>
      <c r="U43" s="6">
        <f t="shared" si="7"/>
        <v>0</v>
      </c>
      <c r="V43" s="16">
        <f t="shared" si="8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6"/>
        <v>0</v>
      </c>
      <c r="G44" s="6"/>
      <c r="H44" s="29">
        <f t="shared" si="19"/>
        <v>0</v>
      </c>
      <c r="I44" s="13"/>
      <c r="J44" s="19">
        <f t="shared" si="20"/>
        <v>0</v>
      </c>
      <c r="K44" s="6"/>
      <c r="L44" s="19">
        <f t="shared" si="17"/>
        <v>0</v>
      </c>
      <c r="M44" s="6"/>
      <c r="N44" s="13">
        <f t="shared" si="14"/>
        <v>0</v>
      </c>
      <c r="O44" s="13"/>
      <c r="P44" s="29">
        <f t="shared" si="18"/>
        <v>0</v>
      </c>
      <c r="Q44" s="6"/>
      <c r="R44" s="7">
        <f t="shared" si="15"/>
        <v>0</v>
      </c>
      <c r="S44" s="8">
        <f t="shared" si="9"/>
        <v>0</v>
      </c>
      <c r="T44" s="6">
        <f t="shared" si="6"/>
        <v>34</v>
      </c>
      <c r="U44" s="6">
        <f t="shared" si="7"/>
        <v>0</v>
      </c>
      <c r="V44" s="16">
        <f t="shared" si="8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6"/>
        <v>0</v>
      </c>
      <c r="G45" s="6"/>
      <c r="H45" s="29">
        <f t="shared" si="19"/>
        <v>0</v>
      </c>
      <c r="I45" s="13"/>
      <c r="J45" s="19">
        <f t="shared" si="20"/>
        <v>0</v>
      </c>
      <c r="K45" s="6"/>
      <c r="L45" s="19">
        <f t="shared" si="17"/>
        <v>0</v>
      </c>
      <c r="M45" s="6"/>
      <c r="N45" s="13">
        <f t="shared" si="14"/>
        <v>0</v>
      </c>
      <c r="O45" s="13"/>
      <c r="P45" s="29">
        <f t="shared" si="18"/>
        <v>0</v>
      </c>
      <c r="Q45" s="6"/>
      <c r="R45" s="7">
        <f t="shared" si="15"/>
        <v>0</v>
      </c>
      <c r="S45" s="8">
        <f t="shared" si="9"/>
        <v>0</v>
      </c>
      <c r="T45" s="6">
        <f t="shared" si="6"/>
        <v>35</v>
      </c>
      <c r="U45" s="6">
        <f t="shared" si="7"/>
        <v>0</v>
      </c>
      <c r="V45" s="16">
        <f t="shared" si="8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6"/>
        <v>0</v>
      </c>
      <c r="G46" s="6"/>
      <c r="H46" s="29">
        <f t="shared" si="19"/>
        <v>0</v>
      </c>
      <c r="I46" s="13"/>
      <c r="J46" s="19">
        <f t="shared" si="20"/>
        <v>0</v>
      </c>
      <c r="K46" s="6"/>
      <c r="L46" s="19">
        <f t="shared" si="17"/>
        <v>0</v>
      </c>
      <c r="M46" s="6"/>
      <c r="N46" s="13">
        <f t="shared" si="14"/>
        <v>0</v>
      </c>
      <c r="O46" s="13"/>
      <c r="P46" s="29">
        <f t="shared" si="18"/>
        <v>0</v>
      </c>
      <c r="Q46" s="6"/>
      <c r="R46" s="7">
        <f t="shared" si="15"/>
        <v>0</v>
      </c>
      <c r="S46" s="8">
        <f t="shared" si="9"/>
        <v>0</v>
      </c>
      <c r="T46" s="6">
        <f t="shared" si="6"/>
        <v>36</v>
      </c>
      <c r="U46" s="6">
        <f t="shared" si="7"/>
        <v>0</v>
      </c>
      <c r="V46" s="16">
        <f t="shared" si="8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6"/>
        <v>0</v>
      </c>
      <c r="G47" s="6"/>
      <c r="H47" s="29">
        <f t="shared" si="19"/>
        <v>0</v>
      </c>
      <c r="I47" s="13"/>
      <c r="J47" s="19">
        <f t="shared" si="20"/>
        <v>0</v>
      </c>
      <c r="K47" s="6"/>
      <c r="L47" s="19">
        <f t="shared" si="17"/>
        <v>0</v>
      </c>
      <c r="M47" s="6"/>
      <c r="N47" s="13">
        <f t="shared" si="14"/>
        <v>0</v>
      </c>
      <c r="O47" s="13"/>
      <c r="P47" s="29">
        <f t="shared" si="18"/>
        <v>0</v>
      </c>
      <c r="Q47" s="6"/>
      <c r="R47" s="7">
        <f t="shared" si="15"/>
        <v>0</v>
      </c>
      <c r="S47" s="8">
        <f t="shared" si="9"/>
        <v>0</v>
      </c>
      <c r="T47" s="6">
        <f t="shared" si="6"/>
        <v>37</v>
      </c>
      <c r="U47" s="6">
        <f t="shared" si="7"/>
        <v>0</v>
      </c>
      <c r="V47" s="16">
        <f t="shared" si="8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6"/>
        <v>0</v>
      </c>
      <c r="G48" s="6"/>
      <c r="H48" s="29">
        <f t="shared" si="19"/>
        <v>0</v>
      </c>
      <c r="I48" s="6"/>
      <c r="J48" s="29">
        <f t="shared" si="20"/>
        <v>0</v>
      </c>
      <c r="K48" s="6"/>
      <c r="L48" s="19">
        <f t="shared" si="17"/>
        <v>0</v>
      </c>
      <c r="M48" s="6"/>
      <c r="N48" s="13">
        <f t="shared" si="14"/>
        <v>0</v>
      </c>
      <c r="O48" s="13"/>
      <c r="P48" s="29">
        <f t="shared" si="18"/>
        <v>0</v>
      </c>
      <c r="Q48" s="6"/>
      <c r="R48" s="7">
        <f t="shared" si="15"/>
        <v>0</v>
      </c>
      <c r="S48" s="8">
        <f t="shared" si="9"/>
        <v>0</v>
      </c>
      <c r="T48" s="6">
        <f t="shared" si="6"/>
        <v>38</v>
      </c>
      <c r="U48" s="6">
        <f t="shared" si="7"/>
        <v>0</v>
      </c>
      <c r="V48" s="16">
        <f t="shared" si="8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6"/>
        <v>0</v>
      </c>
      <c r="G49" s="6"/>
      <c r="H49" s="29">
        <f t="shared" si="19"/>
        <v>0</v>
      </c>
      <c r="I49" s="6"/>
      <c r="J49" s="29">
        <f t="shared" si="20"/>
        <v>0</v>
      </c>
      <c r="K49" s="6"/>
      <c r="L49" s="19">
        <f t="shared" si="17"/>
        <v>0</v>
      </c>
      <c r="M49" s="6"/>
      <c r="N49" s="13">
        <f t="shared" si="14"/>
        <v>0</v>
      </c>
      <c r="O49" s="13"/>
      <c r="P49" s="29">
        <f t="shared" si="18"/>
        <v>0</v>
      </c>
      <c r="Q49" s="6"/>
      <c r="R49" s="7">
        <f t="shared" si="15"/>
        <v>0</v>
      </c>
      <c r="S49" s="8">
        <f t="shared" si="9"/>
        <v>0</v>
      </c>
      <c r="T49" s="6">
        <f t="shared" si="6"/>
        <v>39</v>
      </c>
      <c r="U49" s="6">
        <f t="shared" si="7"/>
        <v>0</v>
      </c>
      <c r="V49" s="16">
        <f t="shared" si="8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1">IF(E50=0,,($E$9-E50)*$E$7*100/$E$9)</f>
        <v>0</v>
      </c>
      <c r="G50" s="6"/>
      <c r="H50" s="29">
        <f t="shared" ref="H50:H56" si="22">IF(G50=0,,($G$9-G50)*$G$7*100/$G$9)</f>
        <v>0</v>
      </c>
      <c r="I50" s="6"/>
      <c r="J50" s="29">
        <f t="shared" ref="J50:J56" si="23">IF(I50=0,,($K$9-I50)*$K$7*100/$K$9)</f>
        <v>0</v>
      </c>
      <c r="K50" s="6"/>
      <c r="L50" s="19">
        <f t="shared" ref="L50:L56" si="24">IF(K50=0,,($K$9-K50)*$K$7*100/$K$9)</f>
        <v>0</v>
      </c>
      <c r="M50" s="6"/>
      <c r="N50" s="13">
        <f t="shared" ref="N50:N56" si="25">IF(M50=0,,($M$9-M50)*$M$7*100/$M$9)</f>
        <v>0</v>
      </c>
      <c r="O50" s="6"/>
      <c r="P50" s="29">
        <f t="shared" ref="P50:P53" si="26">IF(O50=0,,($O$9-O50)*$O$7*100/$O$9)</f>
        <v>0</v>
      </c>
      <c r="Q50" s="6"/>
      <c r="R50" s="7">
        <f t="shared" ref="R50:R56" si="27">IF(Q50=0,,($Q$9-Q50)*$Q$7*100/$Q$9)</f>
        <v>0</v>
      </c>
      <c r="S50" s="8">
        <f t="shared" si="9"/>
        <v>0</v>
      </c>
      <c r="T50" s="6">
        <f t="shared" si="6"/>
        <v>40</v>
      </c>
      <c r="U50" s="6">
        <f t="shared" si="7"/>
        <v>0</v>
      </c>
      <c r="V50" s="16">
        <f t="shared" si="8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1"/>
        <v>0</v>
      </c>
      <c r="G51" s="6"/>
      <c r="H51" s="29">
        <f t="shared" si="22"/>
        <v>0</v>
      </c>
      <c r="I51" s="6"/>
      <c r="J51" s="29">
        <f t="shared" si="23"/>
        <v>0</v>
      </c>
      <c r="K51" s="6"/>
      <c r="L51" s="19">
        <f t="shared" si="24"/>
        <v>0</v>
      </c>
      <c r="M51" s="6"/>
      <c r="N51" s="13">
        <f t="shared" si="25"/>
        <v>0</v>
      </c>
      <c r="O51" s="6"/>
      <c r="P51" s="29">
        <f t="shared" si="26"/>
        <v>0</v>
      </c>
      <c r="Q51" s="6"/>
      <c r="R51" s="7">
        <f t="shared" si="27"/>
        <v>0</v>
      </c>
      <c r="S51" s="8">
        <f t="shared" si="9"/>
        <v>0</v>
      </c>
      <c r="T51" s="6">
        <f t="shared" si="6"/>
        <v>41</v>
      </c>
      <c r="U51" s="6">
        <f t="shared" si="7"/>
        <v>0</v>
      </c>
      <c r="V51" s="16">
        <f t="shared" si="8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1"/>
        <v>0</v>
      </c>
      <c r="G52" s="6"/>
      <c r="H52" s="29">
        <f t="shared" si="22"/>
        <v>0</v>
      </c>
      <c r="I52" s="6"/>
      <c r="J52" s="29">
        <f t="shared" si="23"/>
        <v>0</v>
      </c>
      <c r="K52" s="6"/>
      <c r="L52" s="19">
        <f t="shared" si="24"/>
        <v>0</v>
      </c>
      <c r="M52" s="6"/>
      <c r="N52" s="13">
        <f t="shared" si="25"/>
        <v>0</v>
      </c>
      <c r="O52" s="6"/>
      <c r="P52" s="29">
        <f t="shared" si="26"/>
        <v>0</v>
      </c>
      <c r="Q52" s="6"/>
      <c r="R52" s="7">
        <f t="shared" si="27"/>
        <v>0</v>
      </c>
      <c r="S52" s="8">
        <f t="shared" si="9"/>
        <v>0</v>
      </c>
      <c r="T52" s="6">
        <f t="shared" si="6"/>
        <v>42</v>
      </c>
      <c r="U52" s="6">
        <f t="shared" si="7"/>
        <v>0</v>
      </c>
      <c r="V52" s="16">
        <f t="shared" si="8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1"/>
        <v>0</v>
      </c>
      <c r="G53" s="6"/>
      <c r="H53" s="29">
        <f t="shared" si="22"/>
        <v>0</v>
      </c>
      <c r="I53" s="6"/>
      <c r="J53" s="29">
        <f t="shared" si="23"/>
        <v>0</v>
      </c>
      <c r="K53" s="6"/>
      <c r="L53" s="19">
        <f t="shared" si="24"/>
        <v>0</v>
      </c>
      <c r="M53" s="6"/>
      <c r="N53" s="13">
        <f t="shared" si="25"/>
        <v>0</v>
      </c>
      <c r="O53" s="6"/>
      <c r="P53" s="29">
        <f t="shared" si="26"/>
        <v>0</v>
      </c>
      <c r="Q53" s="6"/>
      <c r="R53" s="7">
        <f t="shared" si="27"/>
        <v>0</v>
      </c>
      <c r="S53" s="8">
        <f t="shared" si="9"/>
        <v>0</v>
      </c>
      <c r="T53" s="6">
        <f t="shared" si="6"/>
        <v>43</v>
      </c>
      <c r="U53" s="6">
        <f t="shared" si="7"/>
        <v>0</v>
      </c>
      <c r="V53" s="16">
        <f t="shared" si="8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1"/>
        <v>0</v>
      </c>
      <c r="G54" s="6"/>
      <c r="H54" s="29">
        <f t="shared" si="22"/>
        <v>0</v>
      </c>
      <c r="I54" s="6"/>
      <c r="J54" s="29">
        <f t="shared" si="23"/>
        <v>0</v>
      </c>
      <c r="K54" s="6"/>
      <c r="L54" s="19">
        <f t="shared" si="24"/>
        <v>0</v>
      </c>
      <c r="M54" s="6"/>
      <c r="N54" s="13">
        <f t="shared" si="25"/>
        <v>0</v>
      </c>
      <c r="O54" s="6"/>
      <c r="P54" s="29">
        <f t="shared" ref="P54:P56" si="28">IF(O54=0,,($O$9-O54)*$O$7*100/$O$9)</f>
        <v>0</v>
      </c>
      <c r="Q54" s="6"/>
      <c r="R54" s="7">
        <f t="shared" si="27"/>
        <v>0</v>
      </c>
      <c r="S54" s="8">
        <f t="shared" si="9"/>
        <v>0</v>
      </c>
      <c r="T54" s="6">
        <f t="shared" si="6"/>
        <v>44</v>
      </c>
      <c r="U54" s="6">
        <f t="shared" si="7"/>
        <v>0</v>
      </c>
      <c r="V54" s="16">
        <f t="shared" si="8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1"/>
        <v>0</v>
      </c>
      <c r="G55" s="6"/>
      <c r="H55" s="29">
        <f t="shared" si="22"/>
        <v>0</v>
      </c>
      <c r="I55" s="6"/>
      <c r="J55" s="29">
        <f t="shared" si="23"/>
        <v>0</v>
      </c>
      <c r="K55" s="6"/>
      <c r="L55" s="19">
        <f t="shared" si="24"/>
        <v>0</v>
      </c>
      <c r="M55" s="6"/>
      <c r="N55" s="13">
        <f t="shared" si="25"/>
        <v>0</v>
      </c>
      <c r="O55" s="6"/>
      <c r="P55" s="29">
        <f t="shared" si="28"/>
        <v>0</v>
      </c>
      <c r="Q55" s="6"/>
      <c r="R55" s="7">
        <f t="shared" si="27"/>
        <v>0</v>
      </c>
      <c r="S55" s="8">
        <f t="shared" si="9"/>
        <v>0</v>
      </c>
      <c r="T55" s="6">
        <f t="shared" si="6"/>
        <v>45</v>
      </c>
      <c r="U55" s="6">
        <f t="shared" si="7"/>
        <v>0</v>
      </c>
      <c r="V55" s="16">
        <f t="shared" si="8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1"/>
        <v>0</v>
      </c>
      <c r="G56" s="6"/>
      <c r="H56" s="29">
        <f t="shared" si="22"/>
        <v>0</v>
      </c>
      <c r="I56" s="6"/>
      <c r="J56" s="29">
        <f t="shared" si="23"/>
        <v>0</v>
      </c>
      <c r="K56" s="6"/>
      <c r="L56" s="19">
        <f t="shared" si="24"/>
        <v>0</v>
      </c>
      <c r="M56" s="6"/>
      <c r="N56" s="13">
        <f t="shared" si="25"/>
        <v>0</v>
      </c>
      <c r="O56" s="6"/>
      <c r="P56" s="29">
        <f t="shared" si="28"/>
        <v>0</v>
      </c>
      <c r="Q56" s="6"/>
      <c r="R56" s="7">
        <f t="shared" si="27"/>
        <v>0</v>
      </c>
      <c r="S56" s="8">
        <f t="shared" si="9"/>
        <v>0</v>
      </c>
      <c r="T56" s="6">
        <f t="shared" si="6"/>
        <v>46</v>
      </c>
      <c r="U56" s="6">
        <f t="shared" si="7"/>
        <v>0</v>
      </c>
      <c r="V56" s="16">
        <f t="shared" si="8"/>
        <v>0</v>
      </c>
    </row>
    <row r="57" spans="1:22" x14ac:dyDescent="0.2">
      <c r="A57" s="35" t="s">
        <v>11</v>
      </c>
      <c r="B57" s="35"/>
      <c r="C57" s="36"/>
      <c r="E57">
        <f>COUNTA(E11:E56)</f>
        <v>2</v>
      </c>
      <c r="G57">
        <f>COUNTA(G11:G56)</f>
        <v>1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0.66666666666666663</v>
      </c>
      <c r="G58" s="15">
        <f>G57/$G$2</f>
        <v>0.33333333333333331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49">
    <sortCondition descending="1" ref="S11:S49"/>
    <sortCondition ref="B11:B49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8" sqref="D18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2">
      <c r="E2" s="41" t="s">
        <v>15</v>
      </c>
      <c r="F2" s="41"/>
      <c r="G2" s="14">
        <f>COUNTA(B11:B24)</f>
        <v>4</v>
      </c>
    </row>
    <row r="3" spans="1:20" x14ac:dyDescent="0.2">
      <c r="B3" s="2"/>
      <c r="E3" s="41" t="s">
        <v>17</v>
      </c>
      <c r="F3" s="41"/>
      <c r="G3" s="14">
        <f>COUNTA(E8:P8)</f>
        <v>1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/>
      <c r="H6" s="34"/>
      <c r="I6" s="34"/>
      <c r="J6" s="34"/>
      <c r="K6" s="34"/>
      <c r="L6" s="34"/>
      <c r="M6" s="37"/>
      <c r="N6" s="38"/>
      <c r="O6" s="34"/>
      <c r="P6" s="34"/>
    </row>
    <row r="7" spans="1:20" x14ac:dyDescent="0.2">
      <c r="D7" s="1" t="s">
        <v>10</v>
      </c>
      <c r="E7" s="37">
        <v>2</v>
      </c>
      <c r="F7" s="38"/>
      <c r="G7" s="37"/>
      <c r="H7" s="38"/>
      <c r="I7" s="37"/>
      <c r="J7" s="38"/>
      <c r="K7" s="37"/>
      <c r="L7" s="38"/>
      <c r="M7" s="37"/>
      <c r="N7" s="38"/>
      <c r="O7" s="37"/>
      <c r="P7" s="38"/>
    </row>
    <row r="8" spans="1:20" x14ac:dyDescent="0.2">
      <c r="D8" s="1" t="s">
        <v>1</v>
      </c>
      <c r="E8" s="39">
        <v>45935</v>
      </c>
      <c r="F8" s="39"/>
      <c r="G8" s="52"/>
      <c r="H8" s="53"/>
      <c r="I8" s="52"/>
      <c r="J8" s="53"/>
      <c r="K8" s="52"/>
      <c r="L8" s="53"/>
      <c r="M8" s="52"/>
      <c r="N8" s="53"/>
      <c r="O8" s="39"/>
      <c r="P8" s="39"/>
    </row>
    <row r="9" spans="1:20" x14ac:dyDescent="0.2">
      <c r="D9" s="1" t="s">
        <v>2</v>
      </c>
      <c r="E9" s="34">
        <v>4</v>
      </c>
      <c r="F9" s="34"/>
      <c r="G9" s="37"/>
      <c r="H9" s="38"/>
      <c r="I9" s="37"/>
      <c r="J9" s="38"/>
      <c r="K9" s="37"/>
      <c r="L9" s="38"/>
      <c r="M9" s="37"/>
      <c r="N9" s="38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8</v>
      </c>
      <c r="G11" s="13"/>
      <c r="H11" s="19"/>
      <c r="I11" s="6"/>
      <c r="J11" s="7">
        <f>IF(I11=0,,($I$9-I11)*$I$7*100/$I$9)</f>
        <v>0</v>
      </c>
      <c r="K11" s="6"/>
      <c r="L11" s="7">
        <f t="shared" ref="L11:L19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19" si="3">IF(O11=0,,($O$9-O11)*$O$7*100/$O$9)</f>
        <v>0</v>
      </c>
      <c r="Q11" s="8">
        <f t="shared" ref="Q11:Q19" si="4">N11+J11+L11+F11</f>
        <v>8</v>
      </c>
      <c r="R11" s="6">
        <f t="shared" ref="R11:R24" si="5">ROW(B11)-10</f>
        <v>1</v>
      </c>
      <c r="S11" s="6">
        <f>COUNTA(E11,G11,I11,K11,M11,#REF!,O11)</f>
        <v>2</v>
      </c>
      <c r="T11" s="16">
        <f t="shared" ref="T11:T23" si="6">S11/$G$3</f>
        <v>2</v>
      </c>
    </row>
    <row r="12" spans="1:20" x14ac:dyDescent="0.2">
      <c r="A12" s="5">
        <f t="shared" si="0"/>
        <v>2</v>
      </c>
      <c r="B12" s="13" t="s">
        <v>117</v>
      </c>
      <c r="C12" s="13" t="s">
        <v>118</v>
      </c>
      <c r="D12" s="13" t="s">
        <v>112</v>
      </c>
      <c r="E12" s="13">
        <v>2</v>
      </c>
      <c r="F12" s="13">
        <v>6</v>
      </c>
      <c r="G12" s="13"/>
      <c r="H12" s="19"/>
      <c r="I12" s="6"/>
      <c r="J12" s="7">
        <f>IF(I12=0,,($I$9-I12)*$I$7*100/$I$9)</f>
        <v>0</v>
      </c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6</v>
      </c>
      <c r="R12" s="6">
        <f t="shared" si="5"/>
        <v>2</v>
      </c>
      <c r="S12" s="6">
        <f>COUNTA(E12,G12,I12,K12,M12,#REF!,O12)</f>
        <v>2</v>
      </c>
      <c r="T12" s="16">
        <f t="shared" si="6"/>
        <v>2</v>
      </c>
    </row>
    <row r="13" spans="1:20" x14ac:dyDescent="0.2">
      <c r="A13" s="5">
        <f t="shared" si="0"/>
        <v>3</v>
      </c>
      <c r="B13" s="13" t="s">
        <v>119</v>
      </c>
      <c r="C13" s="13" t="s">
        <v>120</v>
      </c>
      <c r="D13" s="13" t="s">
        <v>75</v>
      </c>
      <c r="E13" s="13">
        <v>3</v>
      </c>
      <c r="F13" s="13">
        <v>5</v>
      </c>
      <c r="G13" s="13"/>
      <c r="H13" s="19">
        <v>0</v>
      </c>
      <c r="I13" s="6"/>
      <c r="J13" s="7">
        <f>IF(I13=0,,($I$9-I13)*$I$7*100/$I$9)</f>
        <v>0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5</v>
      </c>
      <c r="R13" s="6">
        <f t="shared" si="5"/>
        <v>3</v>
      </c>
      <c r="S13" s="6">
        <f>COUNTA(E13,G13,I13,K13,M13,#REF!,O13)</f>
        <v>2</v>
      </c>
      <c r="T13" s="16">
        <f t="shared" si="6"/>
        <v>2</v>
      </c>
    </row>
    <row r="14" spans="1:20" x14ac:dyDescent="0.2">
      <c r="A14" s="5">
        <f t="shared" si="0"/>
        <v>4</v>
      </c>
      <c r="B14" s="13" t="s">
        <v>121</v>
      </c>
      <c r="C14" s="13" t="s">
        <v>122</v>
      </c>
      <c r="D14" s="13" t="s">
        <v>75</v>
      </c>
      <c r="E14" s="13">
        <v>4</v>
      </c>
      <c r="F14" s="13">
        <v>4</v>
      </c>
      <c r="G14" s="13"/>
      <c r="H14" s="19"/>
      <c r="I14" s="6"/>
      <c r="J14" s="7"/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4</v>
      </c>
      <c r="R14" s="6">
        <f t="shared" si="5"/>
        <v>4</v>
      </c>
      <c r="S14" s="6">
        <f>COUNTA(E14,G14,I14,K14,M14,#REF!,O14)</f>
        <v>2</v>
      </c>
      <c r="T14" s="16">
        <f t="shared" si="6"/>
        <v>2</v>
      </c>
    </row>
    <row r="15" spans="1:20" x14ac:dyDescent="0.2">
      <c r="A15" s="5">
        <f t="shared" si="0"/>
        <v>5</v>
      </c>
      <c r="B15" s="13"/>
      <c r="C15" s="13"/>
      <c r="D15" s="13"/>
      <c r="E15" s="13"/>
      <c r="F15" s="13">
        <f t="shared" ref="F15:F16" si="7">IF(E15=0,,($E$9-E15)*$E$7*100/$E$9)</f>
        <v>0</v>
      </c>
      <c r="G15" s="13"/>
      <c r="H15" s="19">
        <f>IF(G15=0,,($G$9-G15)*$G$7*100/$G$9)</f>
        <v>0</v>
      </c>
      <c r="I15" s="6"/>
      <c r="J15" s="7">
        <f>IF(I15=0,,($I$9-I15)*$I$7*100/$I$9)</f>
        <v>0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0</v>
      </c>
      <c r="R15" s="6">
        <f t="shared" si="5"/>
        <v>5</v>
      </c>
      <c r="S15" s="6">
        <f>COUNTA(E15,G15,I15,K15,M15,#REF!,O15)</f>
        <v>1</v>
      </c>
      <c r="T15" s="16">
        <f t="shared" si="6"/>
        <v>1</v>
      </c>
    </row>
    <row r="16" spans="1:20" x14ac:dyDescent="0.2">
      <c r="A16" s="5">
        <f t="shared" si="0"/>
        <v>6</v>
      </c>
      <c r="B16" s="13"/>
      <c r="C16" s="13"/>
      <c r="D16" s="13"/>
      <c r="E16" s="13"/>
      <c r="F16" s="13">
        <f t="shared" si="7"/>
        <v>0</v>
      </c>
      <c r="G16" s="13"/>
      <c r="H16" s="19">
        <f>IF(G16=0,,($G$9-G16)*$G$7*100/$G$9)</f>
        <v>0</v>
      </c>
      <c r="I16" s="6"/>
      <c r="J16" s="7">
        <f>IF(I16=0,,($I$9-I16)*$I$7*100/$I$9)</f>
        <v>0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0</v>
      </c>
      <c r="R16" s="6">
        <f t="shared" si="5"/>
        <v>6</v>
      </c>
      <c r="S16" s="6">
        <f>COUNTA(E16,G16,I16,K16,M16,#REF!,O16)</f>
        <v>1</v>
      </c>
      <c r="T16" s="16">
        <f t="shared" si="6"/>
        <v>1</v>
      </c>
    </row>
    <row r="17" spans="1:20" x14ac:dyDescent="0.2">
      <c r="A17" s="5">
        <f t="shared" si="0"/>
        <v>7</v>
      </c>
      <c r="B17" s="13"/>
      <c r="C17" s="13"/>
      <c r="D17" s="13"/>
      <c r="E17" s="13"/>
      <c r="F17" s="13"/>
      <c r="G17" s="13"/>
      <c r="H17" s="19">
        <f>IF(G17=0,,($G$9-G17)*$G$7*100/$G$9)</f>
        <v>0</v>
      </c>
      <c r="I17" s="6"/>
      <c r="J17" s="7">
        <f>IF(I17=0,,($I$9-I17)*$I$7*100/$I$9)</f>
        <v>0</v>
      </c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0</v>
      </c>
      <c r="R17" s="6">
        <f t="shared" si="5"/>
        <v>7</v>
      </c>
      <c r="S17" s="6">
        <f>COUNTA(E17,G17,I17,K17,M17,#REF!,O17)</f>
        <v>1</v>
      </c>
      <c r="T17" s="16">
        <f t="shared" si="6"/>
        <v>1</v>
      </c>
    </row>
    <row r="18" spans="1:20" x14ac:dyDescent="0.2">
      <c r="A18" s="5">
        <f t="shared" si="0"/>
        <v>8</v>
      </c>
      <c r="B18" s="13"/>
      <c r="C18" s="13"/>
      <c r="D18" s="13"/>
      <c r="E18" s="13"/>
      <c r="F18" s="13">
        <f>IF(E18=0,,($E$9-E18)*$E$7*100/$E$9)</f>
        <v>0</v>
      </c>
      <c r="G18" s="13"/>
      <c r="H18" s="19">
        <f>IF(G18=0,,($G$9-G18)*$G$7*100/$G$9)</f>
        <v>0</v>
      </c>
      <c r="I18" s="6"/>
      <c r="J18" s="7">
        <f>IF(I18=0,,($I$9-I18)*$I$7*100/$I$9)</f>
        <v>0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0</v>
      </c>
      <c r="R18" s="6">
        <f t="shared" si="5"/>
        <v>8</v>
      </c>
      <c r="S18" s="6">
        <f>COUNTA(E18,G18,I18,K18,M18,#REF!,O18)</f>
        <v>1</v>
      </c>
      <c r="T18" s="16">
        <f t="shared" si="6"/>
        <v>1</v>
      </c>
    </row>
    <row r="19" spans="1:20" x14ac:dyDescent="0.2">
      <c r="A19" s="6">
        <f t="shared" si="0"/>
        <v>9</v>
      </c>
      <c r="B19" s="13"/>
      <c r="C19" s="13"/>
      <c r="D19" s="13"/>
      <c r="E19" s="13"/>
      <c r="F19" s="13">
        <f>IF(E19=0,,($E$9-E19)*$E$7*100/$E$9)</f>
        <v>0</v>
      </c>
      <c r="G19" s="13"/>
      <c r="H19" s="19">
        <v>0</v>
      </c>
      <c r="I19" s="6"/>
      <c r="J19" s="7">
        <f>IF(I19=0,,($I$9-I19)*$I$7*100/$I$9)</f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0</v>
      </c>
      <c r="R19" s="6">
        <f t="shared" si="5"/>
        <v>9</v>
      </c>
      <c r="S19" s="6">
        <f>COUNTA(E19,G19,I19,K19,M19,#REF!,O19)</f>
        <v>1</v>
      </c>
      <c r="T19" s="16">
        <f t="shared" si="6"/>
        <v>1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 t="shared" ref="F20:F24" si="8">IF(E20=0,,($E$9-E20)*$E$7*100/$E$9)</f>
        <v>0</v>
      </c>
      <c r="G20" s="13"/>
      <c r="H20" s="19">
        <f>IF(G20=0,,($G$9-G20)*$G$7*100/$G$9)</f>
        <v>0</v>
      </c>
      <c r="I20" s="6"/>
      <c r="J20" s="7">
        <f t="shared" ref="J20:J24" si="9">IF(I20=0,,($I$9-I20)*$I$7*100/$I$9)</f>
        <v>0</v>
      </c>
      <c r="K20" s="6"/>
      <c r="L20" s="7">
        <f t="shared" ref="L20:L24" si="10">IF(K20=0,,($K$9-K20)*$K$7*100/$K$9)</f>
        <v>0</v>
      </c>
      <c r="M20" s="6"/>
      <c r="N20" s="6">
        <f t="shared" ref="N20:N24" si="11">IF(M20=0,,($M$9-M20)*$M$7*100/$M$9)</f>
        <v>0</v>
      </c>
      <c r="O20" s="6"/>
      <c r="P20" s="7">
        <f t="shared" ref="P20:P24" si="12">IF(O20=0,,($O$9-O20)*$O$7*100/$O$9)</f>
        <v>0</v>
      </c>
      <c r="Q20" s="8">
        <f t="shared" ref="Q20:Q24" si="13">N20+J20+L20+F20</f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1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9"/>
        <v>0</v>
      </c>
      <c r="K21" s="6"/>
      <c r="L21" s="7">
        <f t="shared" si="10"/>
        <v>0</v>
      </c>
      <c r="M21" s="6"/>
      <c r="N21" s="6">
        <f t="shared" si="11"/>
        <v>0</v>
      </c>
      <c r="O21" s="6"/>
      <c r="P21" s="7">
        <f t="shared" si="12"/>
        <v>0</v>
      </c>
      <c r="Q21" s="8">
        <f t="shared" si="13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1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9"/>
        <v>0</v>
      </c>
      <c r="K22" s="6"/>
      <c r="L22" s="7">
        <f t="shared" si="10"/>
        <v>0</v>
      </c>
      <c r="M22" s="6"/>
      <c r="N22" s="6">
        <f t="shared" si="11"/>
        <v>0</v>
      </c>
      <c r="O22" s="6"/>
      <c r="P22" s="7">
        <f t="shared" si="12"/>
        <v>0</v>
      </c>
      <c r="Q22" s="8">
        <f t="shared" si="13"/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1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9"/>
        <v>0</v>
      </c>
      <c r="K23" s="6"/>
      <c r="L23" s="7">
        <f t="shared" si="10"/>
        <v>0</v>
      </c>
      <c r="M23" s="6"/>
      <c r="N23" s="6">
        <f t="shared" si="11"/>
        <v>0</v>
      </c>
      <c r="O23" s="6"/>
      <c r="P23" s="7">
        <f t="shared" si="12"/>
        <v>0</v>
      </c>
      <c r="Q23" s="8">
        <f t="shared" si="13"/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1</v>
      </c>
    </row>
    <row r="24" spans="1:20" x14ac:dyDescent="0.2">
      <c r="A24" s="5">
        <f t="shared" ref="A24" si="14">R24</f>
        <v>14</v>
      </c>
      <c r="B24" s="6"/>
      <c r="C24" s="6"/>
      <c r="D24" s="6"/>
      <c r="E24" s="6"/>
      <c r="F24" s="6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10"/>
        <v>0</v>
      </c>
      <c r="M24" s="6"/>
      <c r="N24" s="6">
        <f t="shared" si="11"/>
        <v>0</v>
      </c>
      <c r="O24" s="6"/>
      <c r="P24" s="7">
        <f t="shared" si="12"/>
        <v>0</v>
      </c>
      <c r="Q24" s="8">
        <f t="shared" si="13"/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15">S24/$G$3</f>
        <v>1</v>
      </c>
    </row>
    <row r="25" spans="1:20" x14ac:dyDescent="0.2">
      <c r="A25" s="35" t="s">
        <v>11</v>
      </c>
      <c r="B25" s="35"/>
      <c r="C25" s="36"/>
      <c r="E25">
        <f>COUNTA(E11:E24)</f>
        <v>4</v>
      </c>
      <c r="G25">
        <f>COUNTA(G11:G24)</f>
        <v>0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1</v>
      </c>
      <c r="G26" s="15">
        <f>G25/$G$2</f>
        <v>0</v>
      </c>
      <c r="I26" s="15">
        <f>I25/$G$2</f>
        <v>0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N9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16</v>
      </c>
      <c r="F2" s="41"/>
      <c r="G2" s="14">
        <f>COUNTA(B11:B46)</f>
        <v>0</v>
      </c>
    </row>
    <row r="3" spans="1:18" x14ac:dyDescent="0.2">
      <c r="B3" s="2"/>
      <c r="E3" s="41" t="s">
        <v>17</v>
      </c>
      <c r="F3" s="41"/>
      <c r="G3" s="14">
        <f>COUNTA(E8:L8)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34"/>
      <c r="F6" s="34"/>
      <c r="G6" s="37"/>
      <c r="H6" s="38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7"/>
      <c r="F7" s="38"/>
      <c r="G7" s="37"/>
      <c r="H7" s="38"/>
      <c r="I7" s="37"/>
      <c r="J7" s="38"/>
      <c r="K7" s="37"/>
      <c r="L7" s="38"/>
      <c r="M7" s="37"/>
      <c r="N7" s="38"/>
    </row>
    <row r="8" spans="1:18" x14ac:dyDescent="0.2">
      <c r="D8" s="1" t="s">
        <v>1</v>
      </c>
      <c r="E8" s="52"/>
      <c r="F8" s="53"/>
      <c r="G8" s="52"/>
      <c r="H8" s="53"/>
      <c r="I8" s="39"/>
      <c r="J8" s="39"/>
      <c r="K8" s="39"/>
      <c r="L8" s="39"/>
      <c r="M8" s="39"/>
      <c r="N8" s="39"/>
    </row>
    <row r="9" spans="1:18" x14ac:dyDescent="0.2">
      <c r="D9" s="1" t="s">
        <v>2</v>
      </c>
      <c r="E9" s="34"/>
      <c r="F9" s="34"/>
      <c r="G9" s="37"/>
      <c r="H9" s="38"/>
      <c r="I9" s="34"/>
      <c r="J9" s="34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/>
      <c r="C11" s="27"/>
      <c r="D11" s="27"/>
      <c r="E11" s="13"/>
      <c r="F11" s="19"/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0</v>
      </c>
      <c r="P11" s="6">
        <f t="shared" ref="P11:P46" si="1">ROW(B11)-10</f>
        <v>1</v>
      </c>
      <c r="Q11" s="6">
        <f t="shared" ref="Q11:Q46" si="2">COUNTA(E11,G11,I11,K11)</f>
        <v>0</v>
      </c>
      <c r="R11" s="16" t="e">
        <f t="shared" ref="R11:R46" si="3">Q11/$G$3</f>
        <v>#DIV/0!</v>
      </c>
    </row>
    <row r="12" spans="1:18" x14ac:dyDescent="0.2">
      <c r="A12" s="22">
        <v>2</v>
      </c>
      <c r="B12" s="27"/>
      <c r="C12" s="27"/>
      <c r="D12" s="27"/>
      <c r="E12" s="13"/>
      <c r="F12" s="19"/>
      <c r="G12" s="6"/>
      <c r="H12" s="6"/>
      <c r="I12" s="13"/>
      <c r="J12" s="7"/>
      <c r="K12" s="6"/>
      <c r="L12" s="7"/>
      <c r="M12" s="6"/>
      <c r="N12" s="7"/>
      <c r="O12" s="8">
        <f t="shared" si="0"/>
        <v>0</v>
      </c>
      <c r="P12" s="6">
        <f t="shared" si="1"/>
        <v>2</v>
      </c>
      <c r="Q12" s="6">
        <f t="shared" si="2"/>
        <v>0</v>
      </c>
      <c r="R12" s="16" t="e">
        <f t="shared" si="3"/>
        <v>#DIV/0!</v>
      </c>
    </row>
    <row r="13" spans="1:18" x14ac:dyDescent="0.2">
      <c r="A13" s="22">
        <v>3</v>
      </c>
      <c r="B13" s="27"/>
      <c r="C13" s="27"/>
      <c r="D13" s="27"/>
      <c r="E13" s="13"/>
      <c r="F13" s="19"/>
      <c r="G13" s="6"/>
      <c r="H13" s="6"/>
      <c r="I13" s="13"/>
      <c r="J13" s="7"/>
      <c r="K13" s="6"/>
      <c r="L13" s="7"/>
      <c r="M13" s="6"/>
      <c r="N13" s="7"/>
      <c r="O13" s="8">
        <f t="shared" si="0"/>
        <v>0</v>
      </c>
      <c r="P13" s="6">
        <f t="shared" si="1"/>
        <v>3</v>
      </c>
      <c r="Q13" s="6">
        <f t="shared" si="2"/>
        <v>0</v>
      </c>
      <c r="R13" s="16" t="e">
        <f t="shared" si="3"/>
        <v>#DIV/0!</v>
      </c>
    </row>
    <row r="14" spans="1:18" x14ac:dyDescent="0.2">
      <c r="A14" s="22">
        <v>4</v>
      </c>
      <c r="B14" s="27"/>
      <c r="C14" s="27"/>
      <c r="D14" s="27"/>
      <c r="E14" s="13"/>
      <c r="F14" s="19"/>
      <c r="G14" s="6"/>
      <c r="H14" s="6"/>
      <c r="I14" s="13"/>
      <c r="J14" s="7"/>
      <c r="K14" s="6"/>
      <c r="L14" s="7"/>
      <c r="M14" s="6"/>
      <c r="N14" s="7"/>
      <c r="O14" s="8">
        <f t="shared" si="0"/>
        <v>0</v>
      </c>
      <c r="P14" s="6">
        <f t="shared" si="1"/>
        <v>4</v>
      </c>
      <c r="Q14" s="6">
        <f t="shared" si="2"/>
        <v>0</v>
      </c>
      <c r="R14" s="16" t="e">
        <f t="shared" si="3"/>
        <v>#DIV/0!</v>
      </c>
    </row>
    <row r="15" spans="1:18" x14ac:dyDescent="0.2">
      <c r="A15" s="22">
        <v>5</v>
      </c>
      <c r="B15" s="27"/>
      <c r="C15" s="27"/>
      <c r="D15" s="27"/>
      <c r="E15" s="13"/>
      <c r="F15" s="19"/>
      <c r="G15" s="6"/>
      <c r="H15" s="6"/>
      <c r="I15" s="13"/>
      <c r="J15" s="7"/>
      <c r="K15" s="6"/>
      <c r="L15" s="7"/>
      <c r="M15" s="6"/>
      <c r="N15" s="7"/>
      <c r="O15" s="8">
        <f t="shared" si="0"/>
        <v>0</v>
      </c>
      <c r="P15" s="6">
        <f t="shared" si="1"/>
        <v>5</v>
      </c>
      <c r="Q15" s="6">
        <f t="shared" si="2"/>
        <v>0</v>
      </c>
      <c r="R15" s="16" t="e">
        <f t="shared" si="3"/>
        <v>#DIV/0!</v>
      </c>
    </row>
    <row r="16" spans="1:18" x14ac:dyDescent="0.2">
      <c r="A16" s="22">
        <v>6</v>
      </c>
      <c r="B16" s="27"/>
      <c r="C16" s="27"/>
      <c r="D16" s="27"/>
      <c r="E16" s="13"/>
      <c r="F16" s="19"/>
      <c r="G16" s="6"/>
      <c r="H16" s="6"/>
      <c r="I16" s="13"/>
      <c r="J16" s="7"/>
      <c r="K16" s="6"/>
      <c r="L16" s="7"/>
      <c r="M16" s="6"/>
      <c r="N16" s="7"/>
      <c r="O16" s="8">
        <f t="shared" si="0"/>
        <v>0</v>
      </c>
      <c r="P16" s="6">
        <f t="shared" si="1"/>
        <v>6</v>
      </c>
      <c r="Q16" s="6">
        <f t="shared" si="2"/>
        <v>0</v>
      </c>
      <c r="R16" s="16" t="e">
        <f t="shared" si="3"/>
        <v>#DIV/0!</v>
      </c>
    </row>
    <row r="17" spans="1:18" x14ac:dyDescent="0.2">
      <c r="A17" s="22">
        <v>7</v>
      </c>
      <c r="B17" s="27"/>
      <c r="C17" s="27"/>
      <c r="D17" s="27"/>
      <c r="E17" s="13"/>
      <c r="F17" s="19"/>
      <c r="G17" s="6"/>
      <c r="H17" s="6"/>
      <c r="I17" s="13"/>
      <c r="J17" s="7"/>
      <c r="K17" s="6"/>
      <c r="L17" s="7"/>
      <c r="M17" s="6"/>
      <c r="N17" s="7"/>
      <c r="O17" s="8">
        <f t="shared" si="0"/>
        <v>0</v>
      </c>
      <c r="P17" s="6">
        <f t="shared" si="1"/>
        <v>7</v>
      </c>
      <c r="Q17" s="6">
        <f t="shared" si="2"/>
        <v>0</v>
      </c>
      <c r="R17" s="16" t="e">
        <f t="shared" si="3"/>
        <v>#DIV/0!</v>
      </c>
    </row>
    <row r="18" spans="1:18" x14ac:dyDescent="0.2">
      <c r="A18" s="22">
        <v>8</v>
      </c>
      <c r="B18" s="27"/>
      <c r="C18" s="27"/>
      <c r="D18" s="27"/>
      <c r="E18" s="13"/>
      <c r="F18" s="19"/>
      <c r="G18" s="6"/>
      <c r="H18" s="6"/>
      <c r="I18" s="13"/>
      <c r="J18" s="7"/>
      <c r="K18" s="6"/>
      <c r="L18" s="7"/>
      <c r="M18" s="6"/>
      <c r="N18" s="7"/>
      <c r="O18" s="8">
        <f t="shared" si="0"/>
        <v>0</v>
      </c>
      <c r="P18" s="6">
        <f t="shared" si="1"/>
        <v>8</v>
      </c>
      <c r="Q18" s="6">
        <f t="shared" si="2"/>
        <v>0</v>
      </c>
      <c r="R18" s="16" t="e">
        <f t="shared" si="3"/>
        <v>#DIV/0!</v>
      </c>
    </row>
    <row r="19" spans="1:18" x14ac:dyDescent="0.2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 t="e">
        <f t="shared" si="3"/>
        <v>#DIV/0!</v>
      </c>
    </row>
    <row r="20" spans="1:18" x14ac:dyDescent="0.2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 t="e">
        <f t="shared" si="3"/>
        <v>#DIV/0!</v>
      </c>
    </row>
    <row r="21" spans="1:18" x14ac:dyDescent="0.2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 t="e">
        <f t="shared" si="3"/>
        <v>#DIV/0!</v>
      </c>
    </row>
    <row r="22" spans="1:18" x14ac:dyDescent="0.2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 t="e">
        <f t="shared" si="3"/>
        <v>#DIV/0!</v>
      </c>
    </row>
    <row r="23" spans="1:18" x14ac:dyDescent="0.2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 t="e">
        <f t="shared" si="3"/>
        <v>#DIV/0!</v>
      </c>
    </row>
    <row r="24" spans="1:18" x14ac:dyDescent="0.2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 t="e">
        <f t="shared" si="3"/>
        <v>#DIV/0!</v>
      </c>
    </row>
    <row r="25" spans="1:18" x14ac:dyDescent="0.2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 t="e">
        <f t="shared" si="3"/>
        <v>#DIV/0!</v>
      </c>
    </row>
    <row r="26" spans="1:18" x14ac:dyDescent="0.2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 t="e">
        <f t="shared" si="3"/>
        <v>#DIV/0!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 t="e">
        <f t="shared" si="3"/>
        <v>#DIV/0!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 t="e">
        <f t="shared" si="3"/>
        <v>#DIV/0!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 t="e">
        <f t="shared" si="3"/>
        <v>#DIV/0!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 t="e">
        <f t="shared" si="3"/>
        <v>#DIV/0!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 t="e">
        <f t="shared" si="3"/>
        <v>#DIV/0!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 t="e">
        <f t="shared" si="3"/>
        <v>#DIV/0!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 t="e">
        <f t="shared" si="3"/>
        <v>#DIV/0!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 t="e">
        <f t="shared" si="3"/>
        <v>#DIV/0!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 t="e">
        <f t="shared" si="3"/>
        <v>#DIV/0!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 t="e">
        <f t="shared" si="3"/>
        <v>#DIV/0!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 t="e">
        <f t="shared" si="3"/>
        <v>#DIV/0!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 t="e">
        <f t="shared" si="3"/>
        <v>#DIV/0!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 t="e">
        <f t="shared" si="3"/>
        <v>#DIV/0!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 t="e">
        <f t="shared" si="3"/>
        <v>#DIV/0!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 t="e">
        <f t="shared" si="3"/>
        <v>#DIV/0!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 t="e">
        <f t="shared" si="3"/>
        <v>#DIV/0!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 t="e">
        <f t="shared" si="3"/>
        <v>#DIV/0!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 t="e">
        <f t="shared" si="3"/>
        <v>#DIV/0!</v>
      </c>
    </row>
    <row r="47" spans="1:18" x14ac:dyDescent="0.2">
      <c r="A47" s="35" t="s">
        <v>11</v>
      </c>
      <c r="B47" s="35"/>
      <c r="C47" s="36"/>
      <c r="E47">
        <f>COUNTA(E11:E46)</f>
        <v>0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 t="e">
        <f>E47/$G$2</f>
        <v>#DIV/0!</v>
      </c>
      <c r="G48" s="15" t="e">
        <f>G47/$G$2</f>
        <v>#DIV/0!</v>
      </c>
      <c r="I48" s="15" t="e">
        <f>I47/$G$2</f>
        <v>#DIV/0!</v>
      </c>
      <c r="K48" s="15" t="e">
        <f>K47/$G$2</f>
        <v>#DIV/0!</v>
      </c>
      <c r="M48" s="15" t="e">
        <f>M47/$G$2</f>
        <v>#DIV/0!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7" sqref="G17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15</v>
      </c>
      <c r="F2" s="41"/>
      <c r="G2" s="14">
        <f>COUNTA(B11:B23)</f>
        <v>0</v>
      </c>
    </row>
    <row r="3" spans="1:18" x14ac:dyDescent="0.2">
      <c r="B3" s="2"/>
      <c r="E3" s="41" t="s">
        <v>17</v>
      </c>
      <c r="F3" s="41"/>
      <c r="G3" s="14">
        <f>COUNTA(E8:J8)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46"/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/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/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/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6"/>
      <c r="C11" s="6"/>
      <c r="D11" s="6"/>
      <c r="E11" s="6"/>
      <c r="F11" s="7"/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0</v>
      </c>
      <c r="P11" s="6">
        <f t="shared" ref="P11:P23" si="2">ROW(B11)-10</f>
        <v>1</v>
      </c>
      <c r="Q11" s="6">
        <f t="shared" ref="Q11:Q23" si="3">COUNTA(E11,K11,G11,I11)</f>
        <v>0</v>
      </c>
      <c r="R11" s="16" t="e">
        <f t="shared" ref="R11:R23" si="4">Q11/$G$3</f>
        <v>#DIV/0!</v>
      </c>
    </row>
    <row r="12" spans="1:18" x14ac:dyDescent="0.2">
      <c r="A12" s="5">
        <f t="shared" si="0"/>
        <v>2</v>
      </c>
      <c r="B12" s="6"/>
      <c r="C12" s="6"/>
      <c r="D12" s="6"/>
      <c r="E12" s="6"/>
      <c r="F12" s="7"/>
      <c r="G12" s="27"/>
      <c r="H12" s="6"/>
      <c r="I12" s="6"/>
      <c r="J12" s="7"/>
      <c r="K12" s="6"/>
      <c r="L12" s="7"/>
      <c r="M12" s="27"/>
      <c r="N12" s="7"/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35" t="s">
        <v>11</v>
      </c>
      <c r="B24" s="35"/>
      <c r="C24" s="36"/>
      <c r="E24">
        <f>COUNTA(E11:E23)</f>
        <v>0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3</v>
      </c>
      <c r="P7" s="38"/>
      <c r="Q7" s="37"/>
      <c r="R7" s="38"/>
      <c r="S7" s="37">
        <v>5</v>
      </c>
      <c r="T7" s="38"/>
    </row>
    <row r="8" spans="1:22" x14ac:dyDescent="0.2">
      <c r="D8" s="1" t="s">
        <v>1</v>
      </c>
      <c r="E8" s="39">
        <v>45605</v>
      </c>
      <c r="F8" s="39"/>
      <c r="G8" s="39" t="s">
        <v>55</v>
      </c>
      <c r="H8" s="39"/>
      <c r="I8" s="39">
        <v>45676</v>
      </c>
      <c r="J8" s="39"/>
      <c r="K8" s="39">
        <v>45908</v>
      </c>
      <c r="L8" s="39"/>
      <c r="M8" s="39"/>
      <c r="N8" s="39"/>
      <c r="O8" s="39">
        <v>45781</v>
      </c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A34:C34"/>
    <mergeCell ref="E9:F9"/>
    <mergeCell ref="G9:H9"/>
    <mergeCell ref="I9:J9"/>
    <mergeCell ref="K9:L9"/>
    <mergeCell ref="M9:N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7">
        <v>4</v>
      </c>
      <c r="F7" s="38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9">
        <v>45955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28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150</v>
      </c>
      <c r="C11" s="27" t="s">
        <v>151</v>
      </c>
      <c r="D11" s="27" t="s">
        <v>152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114.28571428571429</v>
      </c>
      <c r="V11" s="7">
        <f t="shared" ref="V11:V19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2</v>
      </c>
      <c r="P7" s="38"/>
      <c r="Q7" s="37">
        <v>3</v>
      </c>
      <c r="R7" s="38"/>
      <c r="S7" s="37">
        <v>5</v>
      </c>
      <c r="T7" s="38"/>
    </row>
    <row r="8" spans="1:22" x14ac:dyDescent="0.2">
      <c r="D8" s="1" t="s">
        <v>1</v>
      </c>
      <c r="E8" s="39" t="s">
        <v>37</v>
      </c>
      <c r="F8" s="39"/>
      <c r="G8" s="39" t="s">
        <v>46</v>
      </c>
      <c r="H8" s="39"/>
      <c r="I8" s="39" t="s">
        <v>48</v>
      </c>
      <c r="J8" s="39"/>
      <c r="K8" s="39" t="s">
        <v>34</v>
      </c>
      <c r="L8" s="39"/>
      <c r="M8" s="39" t="s">
        <v>51</v>
      </c>
      <c r="N8" s="39"/>
      <c r="O8" s="39" t="s">
        <v>38</v>
      </c>
      <c r="P8" s="39"/>
      <c r="Q8" s="39">
        <v>45416</v>
      </c>
      <c r="R8" s="39"/>
      <c r="S8" s="39" t="s">
        <v>53</v>
      </c>
      <c r="T8" s="39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5" t="s">
        <v>11</v>
      </c>
      <c r="B34" s="35"/>
      <c r="C34" s="3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A5" sqref="AA5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7">
        <v>2</v>
      </c>
      <c r="F7" s="38"/>
      <c r="G7" s="37">
        <v>5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/>
      <c r="Y7" s="37"/>
      <c r="Z7" s="38"/>
    </row>
    <row r="8" spans="1:28" x14ac:dyDescent="0.2">
      <c r="D8" s="1" t="s">
        <v>1</v>
      </c>
      <c r="E8" s="39" t="s">
        <v>65</v>
      </c>
      <c r="F8" s="39"/>
      <c r="G8" s="39">
        <v>45948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 t="shared" ref="F11:F17" si="0">IF(E11=0,,($E$9-E11)*$E$7*100/$E$9)</f>
        <v>145.45454545454547</v>
      </c>
      <c r="G11" s="28">
        <v>114</v>
      </c>
      <c r="H11" s="19">
        <f t="shared" ref="H11:H17" si="1">IF(G11=0,,($G$9-G11)*$G$7*100/$G$9)</f>
        <v>295.69892473118279</v>
      </c>
      <c r="I11" s="28"/>
      <c r="J11" s="19">
        <f t="shared" ref="J11:J19" si="2">IF(I11=0,,($I$9-I11)*$I$7*100/$I$9)</f>
        <v>0</v>
      </c>
      <c r="K11" s="28"/>
      <c r="L11" s="19">
        <f t="shared" ref="L11:L19" si="3">IF(K11=0,,($K$9-K11)*$K$7*100/$K$9)</f>
        <v>0</v>
      </c>
      <c r="M11" s="28"/>
      <c r="N11" s="19">
        <f t="shared" ref="N11:N19" si="4">IF(M11=0,,($M$9-M11)*$M$7*100/$M$9)</f>
        <v>0</v>
      </c>
      <c r="O11" s="28"/>
      <c r="P11" s="19">
        <f t="shared" ref="P11:P19" si="5">IF(O11=0,,($O$9-O11)*$O$7*100/$O$9)</f>
        <v>0</v>
      </c>
      <c r="Q11" s="28"/>
      <c r="R11" s="19">
        <f t="shared" ref="R11:R19" si="6">IF(Q11=0,,($Q$9-Q11)*$Q$7*100/$Q$9)</f>
        <v>0</v>
      </c>
      <c r="S11" s="28"/>
      <c r="T11" s="19">
        <f t="shared" ref="T11:T19" si="7">IF(S11=0,,($O$9-S11)*$O$7*100/$O$9)</f>
        <v>0</v>
      </c>
      <c r="U11" s="28"/>
      <c r="V11" s="19">
        <f t="shared" ref="V11:V19" si="8">IF(U11=0,,($U$9-U11)*$U$7*100/$U$9)</f>
        <v>0</v>
      </c>
      <c r="W11" s="28"/>
      <c r="X11" s="19">
        <f t="shared" ref="X11:X19" si="9">IF(W11=0,,($W$9-W11)*$W$7*100/$W$9)</f>
        <v>0</v>
      </c>
      <c r="Y11" s="28"/>
      <c r="Z11" s="19">
        <f t="shared" ref="Z11:Z19" si="10">IF(Y11=0,,($Y$9-Y11)*$Y$7*100/$Y$9)</f>
        <v>0</v>
      </c>
      <c r="AA11" s="23">
        <f t="shared" ref="AA11:AA19" si="11">SUM(F11,H11,L11,N11,J11,P11,R11,T11,V11,X11,Z11)</f>
        <v>441.15347018572822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 t="shared" si="0"/>
        <v>140.90909090909091</v>
      </c>
      <c r="G12" s="19">
        <v>163</v>
      </c>
      <c r="H12" s="19">
        <f t="shared" si="1"/>
        <v>207.88530465949822</v>
      </c>
      <c r="I12" s="19"/>
      <c r="J12" s="19">
        <f t="shared" si="2"/>
        <v>0</v>
      </c>
      <c r="K12" s="19"/>
      <c r="L12" s="19">
        <f t="shared" si="3"/>
        <v>0</v>
      </c>
      <c r="M12" s="19"/>
      <c r="N12" s="19">
        <f t="shared" si="4"/>
        <v>0</v>
      </c>
      <c r="O12" s="19"/>
      <c r="P12" s="19">
        <f t="shared" si="5"/>
        <v>0</v>
      </c>
      <c r="Q12" s="19"/>
      <c r="R12" s="19">
        <f t="shared" si="6"/>
        <v>0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348.79439556858915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 t="shared" si="0"/>
        <v>40.909090909090907</v>
      </c>
      <c r="G13" s="19">
        <v>210</v>
      </c>
      <c r="H13" s="19">
        <f t="shared" si="1"/>
        <v>123.65591397849462</v>
      </c>
      <c r="I13" s="19"/>
      <c r="J13" s="19">
        <f t="shared" si="2"/>
        <v>0</v>
      </c>
      <c r="K13" s="19"/>
      <c r="L13" s="19">
        <f t="shared" si="3"/>
        <v>0</v>
      </c>
      <c r="M13" s="19"/>
      <c r="N13" s="19">
        <f t="shared" si="4"/>
        <v>0</v>
      </c>
      <c r="O13" s="19"/>
      <c r="P13" s="19">
        <f t="shared" si="5"/>
        <v>0</v>
      </c>
      <c r="Q13" s="19"/>
      <c r="R13" s="19">
        <f t="shared" si="6"/>
        <v>0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164.56500488758553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103</v>
      </c>
      <c r="C14" s="13" t="s">
        <v>104</v>
      </c>
      <c r="D14" s="13" t="s">
        <v>54</v>
      </c>
      <c r="E14" s="19">
        <v>25</v>
      </c>
      <c r="F14" s="19">
        <f t="shared" si="0"/>
        <v>86.36363636363636</v>
      </c>
      <c r="G14" s="19"/>
      <c r="H14" s="19">
        <f t="shared" si="1"/>
        <v>0</v>
      </c>
      <c r="I14" s="19"/>
      <c r="J14" s="19">
        <f t="shared" si="2"/>
        <v>0</v>
      </c>
      <c r="K14" s="19"/>
      <c r="L14" s="19">
        <f t="shared" si="3"/>
        <v>0</v>
      </c>
      <c r="M14" s="19"/>
      <c r="N14" s="19">
        <f t="shared" si="4"/>
        <v>0</v>
      </c>
      <c r="O14" s="19"/>
      <c r="P14" s="19">
        <f t="shared" si="5"/>
        <v>0</v>
      </c>
      <c r="Q14" s="19"/>
      <c r="R14" s="19">
        <f t="shared" si="6"/>
        <v>0</v>
      </c>
      <c r="S14" s="19"/>
      <c r="T14" s="19">
        <f t="shared" si="7"/>
        <v>0</v>
      </c>
      <c r="U14" s="19"/>
      <c r="V14" s="19">
        <f t="shared" si="8"/>
        <v>0</v>
      </c>
      <c r="W14" s="19"/>
      <c r="X14" s="19">
        <f t="shared" si="9"/>
        <v>0</v>
      </c>
      <c r="Y14" s="19"/>
      <c r="Z14" s="19">
        <f t="shared" si="10"/>
        <v>0</v>
      </c>
      <c r="AA14" s="23">
        <f t="shared" si="11"/>
        <v>86.36363636363636</v>
      </c>
      <c r="AB14" s="19">
        <f t="shared" si="12"/>
        <v>4</v>
      </c>
    </row>
    <row r="15" spans="1:28" x14ac:dyDescent="0.2">
      <c r="A15" s="22">
        <v>5</v>
      </c>
      <c r="B15" s="13" t="s">
        <v>105</v>
      </c>
      <c r="C15" s="13" t="s">
        <v>106</v>
      </c>
      <c r="D15" s="13" t="s">
        <v>54</v>
      </c>
      <c r="E15" s="13">
        <v>28</v>
      </c>
      <c r="F15" s="19">
        <f t="shared" si="0"/>
        <v>72.727272727272734</v>
      </c>
      <c r="G15" s="13"/>
      <c r="H15" s="19">
        <f t="shared" si="1"/>
        <v>0</v>
      </c>
      <c r="I15" s="13"/>
      <c r="J15" s="19">
        <f t="shared" si="2"/>
        <v>0</v>
      </c>
      <c r="K15" s="13"/>
      <c r="L15" s="19">
        <f t="shared" si="3"/>
        <v>0</v>
      </c>
      <c r="M15" s="13"/>
      <c r="N15" s="19">
        <f t="shared" si="4"/>
        <v>0</v>
      </c>
      <c r="O15" s="13"/>
      <c r="P15" s="19">
        <f t="shared" si="5"/>
        <v>0</v>
      </c>
      <c r="Q15" s="25"/>
      <c r="R15" s="19">
        <f t="shared" si="6"/>
        <v>0</v>
      </c>
      <c r="S15" s="13"/>
      <c r="T15" s="19">
        <f t="shared" si="7"/>
        <v>0</v>
      </c>
      <c r="U15" s="13"/>
      <c r="V15" s="19">
        <f t="shared" si="8"/>
        <v>0</v>
      </c>
      <c r="W15" s="13"/>
      <c r="X15" s="19">
        <f t="shared" si="9"/>
        <v>0</v>
      </c>
      <c r="Y15" s="13"/>
      <c r="Z15" s="19">
        <f t="shared" si="10"/>
        <v>0</v>
      </c>
      <c r="AA15" s="23">
        <f t="shared" si="11"/>
        <v>72.727272727272734</v>
      </c>
      <c r="AB15" s="19">
        <f t="shared" si="12"/>
        <v>5</v>
      </c>
    </row>
    <row r="16" spans="1:28" x14ac:dyDescent="0.2">
      <c r="A16" s="22">
        <v>6</v>
      </c>
      <c r="B16" s="13" t="s">
        <v>110</v>
      </c>
      <c r="C16" s="13" t="s">
        <v>124</v>
      </c>
      <c r="D16" s="13" t="s">
        <v>125</v>
      </c>
      <c r="E16" s="13"/>
      <c r="F16" s="19">
        <f t="shared" si="0"/>
        <v>0</v>
      </c>
      <c r="G16" s="13">
        <v>251</v>
      </c>
      <c r="H16" s="19">
        <f t="shared" si="1"/>
        <v>50.179211469534053</v>
      </c>
      <c r="I16" s="13"/>
      <c r="J16" s="19">
        <f t="shared" si="2"/>
        <v>0</v>
      </c>
      <c r="K16" s="13"/>
      <c r="L16" s="19">
        <f t="shared" si="3"/>
        <v>0</v>
      </c>
      <c r="M16" s="13"/>
      <c r="N16" s="19">
        <f t="shared" si="4"/>
        <v>0</v>
      </c>
      <c r="O16" s="13"/>
      <c r="P16" s="19">
        <f t="shared" si="5"/>
        <v>0</v>
      </c>
      <c r="Q16" s="13"/>
      <c r="R16" s="19">
        <f t="shared" si="6"/>
        <v>0</v>
      </c>
      <c r="S16" s="13"/>
      <c r="T16" s="19">
        <f t="shared" si="7"/>
        <v>0</v>
      </c>
      <c r="U16" s="13"/>
      <c r="V16" s="19">
        <f t="shared" si="8"/>
        <v>0</v>
      </c>
      <c r="W16" s="13"/>
      <c r="X16" s="19">
        <f t="shared" si="9"/>
        <v>0</v>
      </c>
      <c r="Y16" s="13"/>
      <c r="Z16" s="19">
        <f t="shared" si="10"/>
        <v>0</v>
      </c>
      <c r="AA16" s="23">
        <f t="shared" si="11"/>
        <v>50.179211469534053</v>
      </c>
      <c r="AB16" s="19">
        <f t="shared" si="12"/>
        <v>6</v>
      </c>
    </row>
    <row r="17" spans="1:28" x14ac:dyDescent="0.2">
      <c r="A17" s="22">
        <v>7</v>
      </c>
      <c r="B17" s="13"/>
      <c r="C17" s="13"/>
      <c r="D17" s="13"/>
      <c r="E17" s="13"/>
      <c r="F17" s="19">
        <f t="shared" si="0"/>
        <v>0</v>
      </c>
      <c r="G17" s="13"/>
      <c r="H17" s="19">
        <f t="shared" si="1"/>
        <v>0</v>
      </c>
      <c r="I17" s="13"/>
      <c r="J17" s="19">
        <f t="shared" si="2"/>
        <v>0</v>
      </c>
      <c r="K17" s="13"/>
      <c r="L17" s="19">
        <f t="shared" si="3"/>
        <v>0</v>
      </c>
      <c r="M17" s="13"/>
      <c r="N17" s="19">
        <f t="shared" si="4"/>
        <v>0</v>
      </c>
      <c r="O17" s="13"/>
      <c r="P17" s="19">
        <f t="shared" si="5"/>
        <v>0</v>
      </c>
      <c r="Q17" s="13"/>
      <c r="R17" s="19">
        <f t="shared" si="6"/>
        <v>0</v>
      </c>
      <c r="S17" s="13"/>
      <c r="T17" s="19">
        <f t="shared" si="7"/>
        <v>0</v>
      </c>
      <c r="U17" s="13"/>
      <c r="V17" s="19">
        <f t="shared" si="8"/>
        <v>0</v>
      </c>
      <c r="W17" s="13"/>
      <c r="X17" s="19">
        <f t="shared" si="9"/>
        <v>0</v>
      </c>
      <c r="Y17" s="13"/>
      <c r="Z17" s="19">
        <f t="shared" si="10"/>
        <v>0</v>
      </c>
      <c r="AA17" s="23">
        <f t="shared" si="11"/>
        <v>0</v>
      </c>
      <c r="AB17" s="19">
        <f t="shared" si="12"/>
        <v>7</v>
      </c>
    </row>
    <row r="18" spans="1:28" x14ac:dyDescent="0.2">
      <c r="A18" s="22">
        <v>8</v>
      </c>
      <c r="B18" s="27"/>
      <c r="C18" s="27"/>
      <c r="D18" s="6"/>
      <c r="E18" s="6"/>
      <c r="F18" s="27">
        <f>IF(E18=0,,$E$9+1-E18)</f>
        <v>0</v>
      </c>
      <c r="G18" s="6"/>
      <c r="H18" s="13">
        <f>IF(G18=0,,$E$9+1-G18)</f>
        <v>0</v>
      </c>
      <c r="I18" s="6"/>
      <c r="J18" s="19">
        <f t="shared" si="2"/>
        <v>0</v>
      </c>
      <c r="K18" s="6"/>
      <c r="L18" s="19">
        <f t="shared" si="3"/>
        <v>0</v>
      </c>
      <c r="M18" s="6"/>
      <c r="N18" s="19">
        <f t="shared" si="4"/>
        <v>0</v>
      </c>
      <c r="O18" s="6"/>
      <c r="P18" s="29">
        <f t="shared" si="5"/>
        <v>0</v>
      </c>
      <c r="Q18" s="27"/>
      <c r="R18" s="19">
        <f t="shared" si="6"/>
        <v>0</v>
      </c>
      <c r="S18" s="6"/>
      <c r="T18" s="29">
        <f t="shared" si="7"/>
        <v>0</v>
      </c>
      <c r="U18" s="6"/>
      <c r="V18" s="19">
        <f t="shared" si="8"/>
        <v>0</v>
      </c>
      <c r="W18" s="6"/>
      <c r="X18" s="19">
        <f t="shared" si="9"/>
        <v>0</v>
      </c>
      <c r="Y18" s="6"/>
      <c r="Z18" s="19">
        <f t="shared" si="10"/>
        <v>0</v>
      </c>
      <c r="AA18" s="23">
        <f t="shared" si="11"/>
        <v>0</v>
      </c>
      <c r="AB18" s="19">
        <f t="shared" si="12"/>
        <v>8</v>
      </c>
    </row>
    <row r="19" spans="1:28" x14ac:dyDescent="0.2">
      <c r="A19" s="22">
        <v>9</v>
      </c>
      <c r="B19" s="13"/>
      <c r="C19" s="13"/>
      <c r="D19" s="13"/>
      <c r="E19" s="19"/>
      <c r="F19" s="19">
        <f>IF(E19=0,,($E$9-E19)*$E$7*100/$E$9)</f>
        <v>0</v>
      </c>
      <c r="G19" s="19"/>
      <c r="H19" s="19">
        <f>IF(G19=0,,($G$9-G19)*$G$7*100/$G$9)</f>
        <v>0</v>
      </c>
      <c r="I19" s="19"/>
      <c r="J19" s="19">
        <f t="shared" si="2"/>
        <v>0</v>
      </c>
      <c r="K19" s="19"/>
      <c r="L19" s="19">
        <f t="shared" si="3"/>
        <v>0</v>
      </c>
      <c r="M19" s="19"/>
      <c r="N19" s="19">
        <f t="shared" si="4"/>
        <v>0</v>
      </c>
      <c r="O19" s="19"/>
      <c r="P19" s="19">
        <f t="shared" si="5"/>
        <v>0</v>
      </c>
      <c r="Q19" s="19"/>
      <c r="R19" s="19">
        <f t="shared" si="6"/>
        <v>0</v>
      </c>
      <c r="S19" s="19"/>
      <c r="T19" s="19">
        <f t="shared" si="7"/>
        <v>0</v>
      </c>
      <c r="U19" s="19"/>
      <c r="V19" s="19">
        <f t="shared" si="8"/>
        <v>0</v>
      </c>
      <c r="W19" s="19"/>
      <c r="X19" s="19">
        <f t="shared" si="9"/>
        <v>0</v>
      </c>
      <c r="Y19" s="19"/>
      <c r="Z19" s="19">
        <f t="shared" si="10"/>
        <v>0</v>
      </c>
      <c r="AA19" s="23">
        <f t="shared" si="11"/>
        <v>0</v>
      </c>
      <c r="AB19" s="13">
        <f t="shared" si="12"/>
        <v>9</v>
      </c>
    </row>
    <row r="20" spans="1:28" x14ac:dyDescent="0.2">
      <c r="A20" s="22">
        <v>10</v>
      </c>
      <c r="B20" s="27"/>
      <c r="C20" s="27"/>
      <c r="D20" s="6"/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ref="J20:J26" si="14">IF(I20=0,,($I$9-I20)*$I$7*100/$I$9)</f>
        <v>0</v>
      </c>
      <c r="K20" s="6"/>
      <c r="L20" s="19">
        <f t="shared" ref="L20:L33" si="15">IF(K20=0,,($K$9-K20)*$K$7*100/$K$9)</f>
        <v>0</v>
      </c>
      <c r="M20" s="6"/>
      <c r="N20" s="19">
        <f t="shared" ref="N20:N28" si="16">IF(M20=0,,($M$9-M20)*$M$7*100/$M$9)</f>
        <v>0</v>
      </c>
      <c r="O20" s="6"/>
      <c r="P20" s="29">
        <f t="shared" ref="P20:P33" si="17">IF(O20=0,,($O$9-O20)*$O$7*100/$O$9)</f>
        <v>0</v>
      </c>
      <c r="Q20" s="27"/>
      <c r="R20" s="19">
        <f t="shared" ref="R20:R33" si="18">IF(Q20=0,,($Q$9-Q20)*$Q$7*100/$Q$9)</f>
        <v>0</v>
      </c>
      <c r="S20" s="6"/>
      <c r="T20" s="29">
        <f t="shared" ref="T20:T33" si="19">IF(S20=0,,($O$9-S20)*$O$7*100/$O$9)</f>
        <v>0</v>
      </c>
      <c r="U20" s="6"/>
      <c r="V20" s="19">
        <f t="shared" ref="V20:V33" si="20">IF(U20=0,,($U$9-U20)*$U$7*100/$U$9)</f>
        <v>0</v>
      </c>
      <c r="W20" s="6"/>
      <c r="X20" s="19">
        <f t="shared" ref="X20:X32" si="21">IF(W20=0,,($W$9-W20)*$W$7*100/$W$9)</f>
        <v>0</v>
      </c>
      <c r="Y20" s="6"/>
      <c r="Z20" s="19">
        <f t="shared" ref="Z20:Z30" si="22">IF(Y20=0,,($Y$9-Y20)*$Y$7*100/$Y$9)</f>
        <v>0</v>
      </c>
      <c r="AA20" s="23">
        <f t="shared" ref="AA20:AA33" si="23">SUM(F20,H20,L20,N20,J20,P20,R20,T20,V20,X20,Z20)</f>
        <v>0</v>
      </c>
      <c r="AB20" s="13">
        <f t="shared" si="12"/>
        <v>10</v>
      </c>
    </row>
    <row r="21" spans="1:28" x14ac:dyDescent="0.2">
      <c r="A21" s="22">
        <v>11</v>
      </c>
      <c r="B21" s="13"/>
      <c r="C21" s="13"/>
      <c r="D21" s="13"/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 t="shared" si="14"/>
        <v>0</v>
      </c>
      <c r="K21" s="19"/>
      <c r="L21" s="19">
        <f t="shared" si="15"/>
        <v>0</v>
      </c>
      <c r="M21" s="19"/>
      <c r="N21" s="19">
        <f t="shared" si="16"/>
        <v>0</v>
      </c>
      <c r="O21" s="19"/>
      <c r="P21" s="19">
        <f t="shared" si="17"/>
        <v>0</v>
      </c>
      <c r="Q21" s="19"/>
      <c r="R21" s="19">
        <f t="shared" si="18"/>
        <v>0</v>
      </c>
      <c r="S21" s="19"/>
      <c r="T21" s="19">
        <f t="shared" si="19"/>
        <v>0</v>
      </c>
      <c r="U21" s="19"/>
      <c r="V21" s="19">
        <f t="shared" si="20"/>
        <v>0</v>
      </c>
      <c r="W21" s="19"/>
      <c r="X21" s="19">
        <f t="shared" si="21"/>
        <v>0</v>
      </c>
      <c r="Y21" s="19"/>
      <c r="Z21" s="19">
        <f t="shared" si="22"/>
        <v>0</v>
      </c>
      <c r="AA21" s="23">
        <f t="shared" si="23"/>
        <v>0</v>
      </c>
      <c r="AB21" s="13">
        <f t="shared" si="12"/>
        <v>11</v>
      </c>
    </row>
    <row r="22" spans="1:28" x14ac:dyDescent="0.2">
      <c r="A22" s="22">
        <v>12</v>
      </c>
      <c r="B22" s="13"/>
      <c r="C22" s="13"/>
      <c r="D22" s="13"/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 t="shared" si="14"/>
        <v>0</v>
      </c>
      <c r="K22" s="13"/>
      <c r="L22" s="19">
        <f t="shared" si="15"/>
        <v>0</v>
      </c>
      <c r="M22" s="13"/>
      <c r="N22" s="19">
        <f t="shared" si="16"/>
        <v>0</v>
      </c>
      <c r="O22" s="13"/>
      <c r="P22" s="19">
        <f t="shared" si="17"/>
        <v>0</v>
      </c>
      <c r="Q22" s="13"/>
      <c r="R22" s="19">
        <f t="shared" si="18"/>
        <v>0</v>
      </c>
      <c r="S22" s="13"/>
      <c r="T22" s="19">
        <f t="shared" si="19"/>
        <v>0</v>
      </c>
      <c r="U22" s="13"/>
      <c r="V22" s="19">
        <f t="shared" si="20"/>
        <v>0</v>
      </c>
      <c r="W22" s="13"/>
      <c r="X22" s="19">
        <f t="shared" si="21"/>
        <v>0</v>
      </c>
      <c r="Y22" s="13"/>
      <c r="Z22" s="19">
        <f t="shared" si="22"/>
        <v>0</v>
      </c>
      <c r="AA22" s="23">
        <f t="shared" si="23"/>
        <v>0</v>
      </c>
      <c r="AB22" s="13">
        <f t="shared" si="12"/>
        <v>12</v>
      </c>
    </row>
    <row r="23" spans="1:28" x14ac:dyDescent="0.2">
      <c r="A23" s="13">
        <v>13</v>
      </c>
      <c r="B23" s="27"/>
      <c r="C23" s="27"/>
      <c r="D23" s="6"/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 t="shared" si="14"/>
        <v>0</v>
      </c>
      <c r="K23" s="6"/>
      <c r="L23" s="19">
        <f t="shared" si="15"/>
        <v>0</v>
      </c>
      <c r="M23" s="6"/>
      <c r="N23" s="19">
        <f t="shared" si="16"/>
        <v>0</v>
      </c>
      <c r="O23" s="6"/>
      <c r="P23" s="29">
        <f t="shared" si="17"/>
        <v>0</v>
      </c>
      <c r="Q23" s="27"/>
      <c r="R23" s="19">
        <f t="shared" si="18"/>
        <v>0</v>
      </c>
      <c r="S23" s="6"/>
      <c r="T23" s="29">
        <f t="shared" si="19"/>
        <v>0</v>
      </c>
      <c r="U23" s="6"/>
      <c r="V23" s="19">
        <f t="shared" si="20"/>
        <v>0</v>
      </c>
      <c r="W23" s="6"/>
      <c r="X23" s="19">
        <f t="shared" si="21"/>
        <v>0</v>
      </c>
      <c r="Y23" s="6"/>
      <c r="Z23" s="19">
        <f t="shared" si="22"/>
        <v>0</v>
      </c>
      <c r="AA23" s="23">
        <f t="shared" si="23"/>
        <v>0</v>
      </c>
      <c r="AB23" s="13">
        <f t="shared" si="12"/>
        <v>13</v>
      </c>
    </row>
    <row r="24" spans="1:28" x14ac:dyDescent="0.2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 t="shared" ref="H24:H29" si="24">IF(G24=0,,($G$9-G24)*$G$7*100/$G$9)</f>
        <v>0</v>
      </c>
      <c r="I24" s="13"/>
      <c r="J24" s="19">
        <f t="shared" si="14"/>
        <v>0</v>
      </c>
      <c r="K24" s="13"/>
      <c r="L24" s="19">
        <f t="shared" si="15"/>
        <v>0</v>
      </c>
      <c r="M24" s="13"/>
      <c r="N24" s="19">
        <f t="shared" si="16"/>
        <v>0</v>
      </c>
      <c r="O24" s="13"/>
      <c r="P24" s="19">
        <f t="shared" si="17"/>
        <v>0</v>
      </c>
      <c r="Q24" s="13"/>
      <c r="R24" s="19">
        <f t="shared" si="18"/>
        <v>0</v>
      </c>
      <c r="S24" s="13"/>
      <c r="T24" s="19">
        <f t="shared" si="19"/>
        <v>0</v>
      </c>
      <c r="U24" s="13"/>
      <c r="V24" s="19">
        <f t="shared" si="20"/>
        <v>0</v>
      </c>
      <c r="W24" s="13"/>
      <c r="X24" s="19">
        <f t="shared" si="21"/>
        <v>0</v>
      </c>
      <c r="Y24" s="13"/>
      <c r="Z24" s="19">
        <f t="shared" si="22"/>
        <v>0</v>
      </c>
      <c r="AA24" s="23">
        <f t="shared" si="23"/>
        <v>0</v>
      </c>
      <c r="AB24" s="13">
        <f t="shared" si="12"/>
        <v>14</v>
      </c>
    </row>
    <row r="25" spans="1:28" x14ac:dyDescent="0.2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 t="shared" si="24"/>
        <v>0</v>
      </c>
      <c r="I25" s="13"/>
      <c r="J25" s="19">
        <f t="shared" si="14"/>
        <v>0</v>
      </c>
      <c r="K25" s="13"/>
      <c r="L25" s="19">
        <f t="shared" si="15"/>
        <v>0</v>
      </c>
      <c r="M25" s="13"/>
      <c r="N25" s="19">
        <f t="shared" si="16"/>
        <v>0</v>
      </c>
      <c r="O25" s="13"/>
      <c r="P25" s="19">
        <f t="shared" si="17"/>
        <v>0</v>
      </c>
      <c r="Q25" s="13"/>
      <c r="R25" s="19">
        <f t="shared" si="18"/>
        <v>0</v>
      </c>
      <c r="S25" s="13"/>
      <c r="T25" s="19">
        <f t="shared" si="19"/>
        <v>0</v>
      </c>
      <c r="U25" s="13"/>
      <c r="V25" s="19">
        <f t="shared" si="20"/>
        <v>0</v>
      </c>
      <c r="W25" s="13"/>
      <c r="X25" s="19">
        <f t="shared" si="21"/>
        <v>0</v>
      </c>
      <c r="Y25" s="13"/>
      <c r="Z25" s="19">
        <f t="shared" si="22"/>
        <v>0</v>
      </c>
      <c r="AA25" s="23">
        <f t="shared" si="23"/>
        <v>0</v>
      </c>
      <c r="AB25" s="27">
        <f t="shared" si="12"/>
        <v>15</v>
      </c>
    </row>
    <row r="26" spans="1:28" x14ac:dyDescent="0.2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si="24"/>
        <v>0</v>
      </c>
      <c r="I26" s="13"/>
      <c r="J26" s="19">
        <f t="shared" si="14"/>
        <v>0</v>
      </c>
      <c r="K26" s="13"/>
      <c r="L26" s="19">
        <f t="shared" si="15"/>
        <v>0</v>
      </c>
      <c r="M26" s="13"/>
      <c r="N26" s="19">
        <f t="shared" si="16"/>
        <v>0</v>
      </c>
      <c r="O26" s="13"/>
      <c r="P26" s="19">
        <f t="shared" si="17"/>
        <v>0</v>
      </c>
      <c r="Q26" s="13"/>
      <c r="R26" s="19">
        <f t="shared" si="18"/>
        <v>0</v>
      </c>
      <c r="S26" s="13"/>
      <c r="T26" s="19">
        <f t="shared" si="19"/>
        <v>0</v>
      </c>
      <c r="U26" s="13"/>
      <c r="V26" s="19">
        <f t="shared" si="20"/>
        <v>0</v>
      </c>
      <c r="W26" s="13"/>
      <c r="X26" s="19">
        <f t="shared" si="21"/>
        <v>0</v>
      </c>
      <c r="Y26" s="13"/>
      <c r="Z26" s="19">
        <f t="shared" si="22"/>
        <v>0</v>
      </c>
      <c r="AA26" s="23">
        <f t="shared" si="23"/>
        <v>0</v>
      </c>
      <c r="AB26" s="27">
        <f t="shared" si="12"/>
        <v>16</v>
      </c>
    </row>
    <row r="27" spans="1:28" x14ac:dyDescent="0.2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24"/>
        <v>0</v>
      </c>
      <c r="I27" s="13"/>
      <c r="J27" s="19"/>
      <c r="K27" s="13"/>
      <c r="L27" s="19">
        <f t="shared" si="15"/>
        <v>0</v>
      </c>
      <c r="M27" s="13"/>
      <c r="N27" s="19">
        <f t="shared" si="16"/>
        <v>0</v>
      </c>
      <c r="O27" s="13"/>
      <c r="P27" s="19">
        <f t="shared" si="17"/>
        <v>0</v>
      </c>
      <c r="Q27" s="13"/>
      <c r="R27" s="19">
        <f t="shared" si="18"/>
        <v>0</v>
      </c>
      <c r="S27" s="13"/>
      <c r="T27" s="19">
        <f t="shared" si="19"/>
        <v>0</v>
      </c>
      <c r="U27" s="13"/>
      <c r="V27" s="19">
        <f t="shared" si="20"/>
        <v>0</v>
      </c>
      <c r="W27" s="13"/>
      <c r="X27" s="19">
        <f t="shared" si="21"/>
        <v>0</v>
      </c>
      <c r="Y27" s="13"/>
      <c r="Z27" s="19">
        <f t="shared" si="22"/>
        <v>0</v>
      </c>
      <c r="AA27" s="23">
        <f t="shared" si="23"/>
        <v>0</v>
      </c>
      <c r="AB27" s="27">
        <f t="shared" si="12"/>
        <v>17</v>
      </c>
    </row>
    <row r="28" spans="1:28" x14ac:dyDescent="0.2">
      <c r="A28" s="26">
        <v>18</v>
      </c>
      <c r="B28" s="27"/>
      <c r="C28" s="27"/>
      <c r="D28" s="6"/>
      <c r="E28" s="6"/>
      <c r="F28" s="27">
        <f t="shared" ref="F28:F33" si="25">IF(E28=0,,$E$9+1-E28)</f>
        <v>0</v>
      </c>
      <c r="G28" s="6"/>
      <c r="H28" s="19">
        <f t="shared" si="24"/>
        <v>0</v>
      </c>
      <c r="I28" s="6"/>
      <c r="J28" s="19">
        <f t="shared" ref="J28:J33" si="26">IF(I28=0,,($I$9-I28)*$I$7*100/$I$9)</f>
        <v>0</v>
      </c>
      <c r="K28" s="6"/>
      <c r="L28" s="19">
        <f t="shared" si="15"/>
        <v>0</v>
      </c>
      <c r="M28" s="6"/>
      <c r="N28" s="19">
        <f t="shared" si="16"/>
        <v>0</v>
      </c>
      <c r="O28" s="6"/>
      <c r="P28" s="29">
        <f t="shared" si="17"/>
        <v>0</v>
      </c>
      <c r="Q28" s="6"/>
      <c r="R28" s="19">
        <f t="shared" si="18"/>
        <v>0</v>
      </c>
      <c r="S28" s="6"/>
      <c r="T28" s="29">
        <f t="shared" si="19"/>
        <v>0</v>
      </c>
      <c r="U28" s="6"/>
      <c r="V28" s="19">
        <f t="shared" si="20"/>
        <v>0</v>
      </c>
      <c r="W28" s="6"/>
      <c r="X28" s="19">
        <f t="shared" si="21"/>
        <v>0</v>
      </c>
      <c r="Y28" s="6"/>
      <c r="Z28" s="19">
        <f t="shared" si="22"/>
        <v>0</v>
      </c>
      <c r="AA28" s="23">
        <f t="shared" si="23"/>
        <v>0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25"/>
        <v>0</v>
      </c>
      <c r="G29" s="6"/>
      <c r="H29" s="19">
        <f t="shared" si="24"/>
        <v>0</v>
      </c>
      <c r="I29" s="6"/>
      <c r="J29" s="19">
        <f t="shared" si="26"/>
        <v>0</v>
      </c>
      <c r="K29" s="6"/>
      <c r="L29" s="19">
        <f t="shared" si="15"/>
        <v>0</v>
      </c>
      <c r="M29" s="6"/>
      <c r="N29" s="19">
        <f>10/2</f>
        <v>5</v>
      </c>
      <c r="O29" s="6"/>
      <c r="P29" s="29">
        <f t="shared" si="17"/>
        <v>0</v>
      </c>
      <c r="Q29" s="6"/>
      <c r="R29" s="19">
        <f t="shared" si="18"/>
        <v>0</v>
      </c>
      <c r="S29" s="6"/>
      <c r="T29" s="29">
        <f t="shared" si="19"/>
        <v>0</v>
      </c>
      <c r="U29" s="6"/>
      <c r="V29" s="19">
        <f t="shared" si="20"/>
        <v>0</v>
      </c>
      <c r="W29" s="6"/>
      <c r="X29" s="19">
        <f t="shared" si="21"/>
        <v>0</v>
      </c>
      <c r="Y29" s="6"/>
      <c r="Z29" s="19">
        <f t="shared" si="22"/>
        <v>0</v>
      </c>
      <c r="AA29" s="23">
        <f t="shared" si="23"/>
        <v>5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25"/>
        <v>0</v>
      </c>
      <c r="G30" s="6"/>
      <c r="H30" s="27">
        <f>IF(G30=0,,$E$9+1-G30)</f>
        <v>0</v>
      </c>
      <c r="I30" s="6"/>
      <c r="J30" s="19">
        <f t="shared" si="26"/>
        <v>0</v>
      </c>
      <c r="K30" s="6"/>
      <c r="L30" s="19">
        <f t="shared" si="15"/>
        <v>0</v>
      </c>
      <c r="M30" s="6"/>
      <c r="N30" s="19">
        <f>IF(M30=0,,($M$9-M30)*$M$7*100/$M$9)</f>
        <v>0</v>
      </c>
      <c r="O30" s="6"/>
      <c r="P30" s="29">
        <f t="shared" si="17"/>
        <v>0</v>
      </c>
      <c r="Q30" s="6"/>
      <c r="R30" s="19">
        <f t="shared" si="18"/>
        <v>0</v>
      </c>
      <c r="S30" s="6"/>
      <c r="T30" s="29">
        <f t="shared" si="19"/>
        <v>0</v>
      </c>
      <c r="U30" s="6"/>
      <c r="V30" s="19">
        <f t="shared" si="20"/>
        <v>0</v>
      </c>
      <c r="W30" s="6"/>
      <c r="X30" s="19">
        <f t="shared" si="21"/>
        <v>0</v>
      </c>
      <c r="Y30" s="6"/>
      <c r="Z30" s="19">
        <f t="shared" si="22"/>
        <v>0</v>
      </c>
      <c r="AA30" s="23">
        <f t="shared" si="23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25"/>
        <v>0</v>
      </c>
      <c r="G31" s="6"/>
      <c r="H31" s="27">
        <f>IF(G31=0,,$E$9+1-G31)</f>
        <v>0</v>
      </c>
      <c r="I31" s="6"/>
      <c r="J31" s="19">
        <f t="shared" si="26"/>
        <v>0</v>
      </c>
      <c r="K31" s="6"/>
      <c r="L31" s="19">
        <f t="shared" si="15"/>
        <v>0</v>
      </c>
      <c r="M31" s="6"/>
      <c r="N31" s="19">
        <f>IF(M31=0,,($M$9-M31)*$M$7*100/$M$9)</f>
        <v>0</v>
      </c>
      <c r="O31" s="6"/>
      <c r="P31" s="29">
        <f t="shared" si="17"/>
        <v>0</v>
      </c>
      <c r="Q31" s="6"/>
      <c r="R31" s="19">
        <f t="shared" si="18"/>
        <v>0</v>
      </c>
      <c r="S31" s="6"/>
      <c r="T31" s="29">
        <f t="shared" si="19"/>
        <v>0</v>
      </c>
      <c r="U31" s="6"/>
      <c r="V31" s="19">
        <f t="shared" si="20"/>
        <v>0</v>
      </c>
      <c r="W31" s="6"/>
      <c r="X31" s="19">
        <f t="shared" si="21"/>
        <v>0</v>
      </c>
      <c r="Y31" s="6"/>
      <c r="Z31" s="7">
        <f>IF(Y31=0,,($O$9-Y31)*$O$7*100/$O$9)</f>
        <v>0</v>
      </c>
      <c r="AA31" s="23">
        <f t="shared" si="23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25"/>
        <v>0</v>
      </c>
      <c r="G32" s="6"/>
      <c r="H32" s="27">
        <f>IF(G32=0,,$E$9+1-G32)</f>
        <v>0</v>
      </c>
      <c r="I32" s="6"/>
      <c r="J32" s="19">
        <f t="shared" si="26"/>
        <v>0</v>
      </c>
      <c r="K32" s="6"/>
      <c r="L32" s="19">
        <f t="shared" si="15"/>
        <v>0</v>
      </c>
      <c r="M32" s="6"/>
      <c r="N32" s="19">
        <f>IF(M32=0,,($M$9-M32)*$M$7*100/$M$9)</f>
        <v>0</v>
      </c>
      <c r="O32" s="6"/>
      <c r="P32" s="29">
        <f t="shared" si="17"/>
        <v>0</v>
      </c>
      <c r="Q32" s="6"/>
      <c r="R32" s="19">
        <f t="shared" si="18"/>
        <v>0</v>
      </c>
      <c r="S32" s="6"/>
      <c r="T32" s="29">
        <f t="shared" si="19"/>
        <v>0</v>
      </c>
      <c r="U32" s="6"/>
      <c r="V32" s="19">
        <f t="shared" si="20"/>
        <v>0</v>
      </c>
      <c r="W32" s="6"/>
      <c r="X32" s="19">
        <f t="shared" si="21"/>
        <v>0</v>
      </c>
      <c r="Y32" s="6"/>
      <c r="Z32" s="7">
        <f>IF(Y32=0,,($O$9-Y32)*$O$7*100/$O$9)</f>
        <v>0</v>
      </c>
      <c r="AA32" s="23">
        <f t="shared" si="23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si="25"/>
        <v>0</v>
      </c>
      <c r="G33" s="6"/>
      <c r="H33" s="27">
        <f>IF(G33=0,,$E$9+1-G33)</f>
        <v>0</v>
      </c>
      <c r="I33" s="6"/>
      <c r="J33" s="19">
        <f t="shared" si="26"/>
        <v>0</v>
      </c>
      <c r="K33" s="6"/>
      <c r="L33" s="19">
        <f t="shared" si="15"/>
        <v>0</v>
      </c>
      <c r="M33" s="6"/>
      <c r="N33" s="19">
        <f>IF(M33=0,,($M$9-M33)*$M$7*100/$M$9)</f>
        <v>0</v>
      </c>
      <c r="O33" s="6"/>
      <c r="P33" s="29">
        <f t="shared" si="17"/>
        <v>0</v>
      </c>
      <c r="Q33" s="6"/>
      <c r="R33" s="19">
        <f t="shared" si="18"/>
        <v>0</v>
      </c>
      <c r="S33" s="6"/>
      <c r="T33" s="29">
        <f t="shared" si="19"/>
        <v>0</v>
      </c>
      <c r="U33" s="6"/>
      <c r="V33" s="19">
        <f t="shared" si="20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23"/>
        <v>0</v>
      </c>
      <c r="AB33" s="6"/>
    </row>
    <row r="34" spans="1:28" x14ac:dyDescent="0.2">
      <c r="A34" s="35" t="s">
        <v>11</v>
      </c>
      <c r="B34" s="35"/>
      <c r="C34" s="36"/>
      <c r="E34">
        <f>COUNTA(E11:E33)</f>
        <v>5</v>
      </c>
      <c r="G34">
        <f>COUNTA(G11:G33)</f>
        <v>4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19">
    <sortCondition descending="1" ref="AA11:AA19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G12" sqref="G12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/>
    </row>
    <row r="8" spans="1:26" x14ac:dyDescent="0.2">
      <c r="D8" s="1" t="s">
        <v>1</v>
      </c>
      <c r="E8" s="39" t="s">
        <v>65</v>
      </c>
      <c r="F8" s="39"/>
      <c r="G8" s="39">
        <v>45948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263.33333333333337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/>
      <c r="C12" s="13"/>
      <c r="D12" s="19"/>
      <c r="E12" s="13"/>
      <c r="F12" s="19">
        <f t="shared" si="0"/>
        <v>0</v>
      </c>
      <c r="G12" s="13"/>
      <c r="H12" s="19">
        <f t="shared" si="1"/>
        <v>0</v>
      </c>
      <c r="I12" s="13"/>
      <c r="J12" s="19">
        <f>IF(I12=0,,($I$9-I12)*$I$7*100/$I$9)</f>
        <v>0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0</v>
      </c>
      <c r="Z12" s="19">
        <f t="shared" si="8"/>
        <v>2</v>
      </c>
    </row>
    <row r="13" spans="1:26" x14ac:dyDescent="0.2">
      <c r="A13" s="22">
        <f t="shared" si="9"/>
        <v>3</v>
      </c>
      <c r="B13" s="13"/>
      <c r="C13" s="13"/>
      <c r="D13" s="13"/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/>
      <c r="L13" s="19">
        <f t="shared" si="2"/>
        <v>0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0</v>
      </c>
      <c r="Z13" s="19">
        <f t="shared" si="8"/>
        <v>3</v>
      </c>
    </row>
    <row r="14" spans="1:26" x14ac:dyDescent="0.2">
      <c r="A14" s="22">
        <f t="shared" si="9"/>
        <v>4</v>
      </c>
      <c r="B14" s="13"/>
      <c r="C14" s="13"/>
      <c r="D14" s="13"/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/>
      <c r="L14" s="19">
        <f t="shared" si="2"/>
        <v>0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0</v>
      </c>
      <c r="Z14" s="19">
        <f t="shared" si="8"/>
        <v>4</v>
      </c>
    </row>
    <row r="15" spans="1:26" x14ac:dyDescent="0.2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2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2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2">
      <c r="A34" s="35" t="s">
        <v>11</v>
      </c>
      <c r="B34" s="35"/>
      <c r="C34" s="3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tabSelected="1" zoomScale="94" zoomScaleNormal="94"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I15" sqref="I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1" t="s">
        <v>15</v>
      </c>
      <c r="F2" s="41"/>
      <c r="G2" s="14">
        <f>COUNTA(B11:B28)</f>
        <v>2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/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/>
      <c r="L7" s="38"/>
      <c r="M7" s="37"/>
      <c r="N7" s="38"/>
      <c r="O7" s="37"/>
      <c r="P7" s="38"/>
      <c r="Q7" s="37"/>
      <c r="R7" s="38"/>
    </row>
    <row r="8" spans="1:22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/>
      <c r="L8" s="39"/>
      <c r="M8" s="39"/>
      <c r="N8" s="39"/>
      <c r="O8" s="39"/>
      <c r="P8" s="39"/>
      <c r="Q8" s="39"/>
      <c r="R8" s="39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/>
      <c r="L9" s="34"/>
      <c r="M9" s="34"/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 t="shared" ref="F11:F22" si="1">IF(E11=0,,($E$9-E11)*$E$7*100/$E$9)</f>
        <v>158.8235294117647</v>
      </c>
      <c r="G11" s="6">
        <v>37</v>
      </c>
      <c r="H11" s="7">
        <f t="shared" ref="H11:H22" si="2">IF(G11=0,,($G$9-G11)*$G$7*100/$G$9)</f>
        <v>410.19417475728153</v>
      </c>
      <c r="I11" s="6">
        <v>40</v>
      </c>
      <c r="J11" s="7">
        <f t="shared" ref="J11:J22" si="3">IF(I11=0,,($I$9-I11)*$I$7*100/$I$9)</f>
        <v>295.91836734693879</v>
      </c>
      <c r="K11" s="6"/>
      <c r="L11" s="7">
        <f>IF(K11=0,,($K$9-K11)*$K$7*100/$K$9)</f>
        <v>0</v>
      </c>
      <c r="M11" s="6"/>
      <c r="N11" s="7">
        <f t="shared" ref="N11:N19" si="4">IF(M11=0,,($M$9-M11)*$M$7*100/$M$9)</f>
        <v>0</v>
      </c>
      <c r="O11" s="6"/>
      <c r="P11" s="7">
        <f t="shared" ref="P11:P22" si="5">IF(O11=0,,($M$9-O11)*$M$7*100/$M$9)</f>
        <v>0</v>
      </c>
      <c r="Q11" s="6"/>
      <c r="R11" s="7">
        <f t="shared" ref="R11:R22" si="6">IF(Q11=0,,($Q$9-Q11)*$Q$7*100/$Q$9)</f>
        <v>0</v>
      </c>
      <c r="S11" s="8">
        <f t="shared" ref="S11:S22" si="7">SUM(F11,H11,J11,N11,L11,N11,R11)</f>
        <v>864.93607151598508</v>
      </c>
      <c r="T11" s="6">
        <f t="shared" ref="T11:T22" si="8">ROW(B11)-10</f>
        <v>1</v>
      </c>
      <c r="U11" s="6">
        <f>COUNTA(E11,K11,G11,I11,#REF!,#REF!)</f>
        <v>5</v>
      </c>
      <c r="V11" s="16">
        <f t="shared" ref="V11:V19" si="9">U11/$G$3</f>
        <v>0.625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 t="shared" si="1"/>
        <v>0</v>
      </c>
      <c r="G12" s="6">
        <v>121</v>
      </c>
      <c r="H12" s="7">
        <f t="shared" si="2"/>
        <v>206.3106796116505</v>
      </c>
      <c r="I12" s="6"/>
      <c r="J12" s="7">
        <f t="shared" si="3"/>
        <v>0</v>
      </c>
      <c r="K12" s="6"/>
      <c r="L12" s="7">
        <f>IF(K12=0,,($K$9-K12)*$K$7*100/$K$9)</f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8">
        <f t="shared" si="7"/>
        <v>206.3106796116505</v>
      </c>
      <c r="T12" s="6">
        <f t="shared" si="8"/>
        <v>2</v>
      </c>
      <c r="U12" s="6">
        <f>COUNTA(E12,K12,G12,I12,#REF!,#REF!)</f>
        <v>3</v>
      </c>
      <c r="V12" s="16">
        <f t="shared" si="9"/>
        <v>0.375</v>
      </c>
    </row>
    <row r="13" spans="1:22" x14ac:dyDescent="0.2">
      <c r="A13" s="5">
        <f t="shared" si="0"/>
        <v>3</v>
      </c>
      <c r="B13" s="13"/>
      <c r="C13" s="13"/>
      <c r="D13" s="13"/>
      <c r="E13" s="13"/>
      <c r="F13" s="19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>IF(K13=0,,($K$9-K13)*$K$7*100/$K$9)</f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8">
        <f t="shared" si="7"/>
        <v>0</v>
      </c>
      <c r="T13" s="6">
        <f t="shared" si="8"/>
        <v>3</v>
      </c>
      <c r="U13" s="6">
        <f>COUNTA(E13,K13,G13,I13,#REF!,#REF!)</f>
        <v>2</v>
      </c>
      <c r="V13" s="16">
        <f t="shared" si="9"/>
        <v>0.25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>IF(K14=0,,($K$9-K14)*$K$7*100/$K$9)</f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8">
        <f t="shared" si="7"/>
        <v>0</v>
      </c>
      <c r="T14" s="6">
        <f t="shared" si="8"/>
        <v>4</v>
      </c>
      <c r="U14" s="6">
        <f>COUNTA(E14,K14,G14,I14,#REF!,#REF!)</f>
        <v>2</v>
      </c>
      <c r="V14" s="16">
        <f t="shared" si="9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>100/2</f>
        <v>50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50</v>
      </c>
      <c r="T15" s="6">
        <f t="shared" si="8"/>
        <v>5</v>
      </c>
      <c r="U15" s="6">
        <f>COUNTA(E15,K15,G15,I15,#REF!,#REF!)</f>
        <v>2</v>
      </c>
      <c r="V15" s="16">
        <f t="shared" si="9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ref="L16:L22" si="10">IF(K16=0,,($K$9-K16)*$K$7*100/$K$9)</f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  <c r="U16" s="6">
        <f>COUNTA(E16,K16,G16,I16,#REF!,#REF!)</f>
        <v>2</v>
      </c>
      <c r="V16" s="16">
        <f t="shared" si="9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10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  <c r="U17" s="6">
        <f>COUNTA(E17,K17,G17,I17,#REF!,#REF!)</f>
        <v>2</v>
      </c>
      <c r="V17" s="16">
        <f t="shared" si="9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10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8">
        <f t="shared" si="7"/>
        <v>0</v>
      </c>
      <c r="T18" s="6">
        <f t="shared" si="8"/>
        <v>8</v>
      </c>
      <c r="U18" s="6">
        <f>COUNTA(E18,K18,G18,I18,#REF!,#REF!)</f>
        <v>2</v>
      </c>
      <c r="V18" s="16">
        <f t="shared" si="9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10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8">
        <f t="shared" si="7"/>
        <v>0</v>
      </c>
      <c r="T19" s="6">
        <f t="shared" si="8"/>
        <v>9</v>
      </c>
      <c r="U19" s="6">
        <f>COUNTA(E19,K19,G19,I19,#REF!,#REF!)</f>
        <v>2</v>
      </c>
      <c r="V19" s="16">
        <f t="shared" si="9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10"/>
        <v>0</v>
      </c>
      <c r="M20" s="8"/>
      <c r="N20" s="6"/>
      <c r="O20" s="6"/>
      <c r="P20" s="7">
        <f t="shared" si="5"/>
        <v>0</v>
      </c>
      <c r="Q20" s="6"/>
      <c r="R20" s="7">
        <f t="shared" si="6"/>
        <v>0</v>
      </c>
      <c r="S20" s="8">
        <f t="shared" si="7"/>
        <v>0</v>
      </c>
      <c r="T20" s="6">
        <f t="shared" si="8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10"/>
        <v>0</v>
      </c>
      <c r="M21" s="8"/>
      <c r="N21" s="6"/>
      <c r="O21" s="6"/>
      <c r="P21" s="7">
        <f t="shared" si="5"/>
        <v>0</v>
      </c>
      <c r="Q21" s="6"/>
      <c r="R21" s="7">
        <f t="shared" si="6"/>
        <v>0</v>
      </c>
      <c r="S21" s="8">
        <f t="shared" si="7"/>
        <v>0</v>
      </c>
      <c r="T21" s="6">
        <f t="shared" si="8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8"/>
      <c r="N22" s="6"/>
      <c r="O22" s="6"/>
      <c r="P22" s="7">
        <f t="shared" si="5"/>
        <v>0</v>
      </c>
      <c r="Q22" s="6"/>
      <c r="R22" s="7">
        <f t="shared" si="6"/>
        <v>0</v>
      </c>
      <c r="S22" s="8">
        <f t="shared" si="7"/>
        <v>0</v>
      </c>
      <c r="T22" s="6">
        <f t="shared" si="8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0</v>
      </c>
    </row>
    <row r="24" spans="1:22" x14ac:dyDescent="0.2">
      <c r="A24" s="42" t="s">
        <v>19</v>
      </c>
      <c r="B24" s="43"/>
      <c r="C24" s="44"/>
      <c r="E24" s="15">
        <f>E23/$G$2</f>
        <v>0.5</v>
      </c>
      <c r="G24" s="15">
        <f>G23/$G$2</f>
        <v>1</v>
      </c>
      <c r="I24" s="15">
        <f>I23/$G$2</f>
        <v>0.5</v>
      </c>
      <c r="K24" s="15">
        <f>K23/$G$2</f>
        <v>0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22">
    <sortCondition descending="1" ref="S11:S22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R6" sqref="R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1" t="s">
        <v>15</v>
      </c>
      <c r="F2" s="41"/>
      <c r="G2" s="14">
        <f>COUNTA(B11:B25)</f>
        <v>2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/>
      <c r="L6" s="34"/>
      <c r="M6" s="34"/>
      <c r="N6" s="34"/>
      <c r="O6" s="34"/>
      <c r="P6" s="34"/>
    </row>
    <row r="7" spans="1:20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/>
      <c r="L7" s="38"/>
      <c r="M7" s="37"/>
      <c r="N7" s="38"/>
      <c r="O7" s="37"/>
      <c r="P7" s="38"/>
    </row>
    <row r="8" spans="1:20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/>
      <c r="L8" s="39"/>
      <c r="M8" s="39"/>
      <c r="N8" s="39"/>
      <c r="O8" s="39"/>
      <c r="P8" s="39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/>
      <c r="L9" s="34"/>
      <c r="M9" s="34"/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>IF(E11=0,,($E$9-E11)*$E$7*100/$E$9)</f>
        <v>90</v>
      </c>
      <c r="G11" s="6">
        <v>44</v>
      </c>
      <c r="H11" s="19">
        <f>IF(G11=0,,($G$9-G11)*$G$7*100/$G$9)</f>
        <v>318.18181818181819</v>
      </c>
      <c r="I11" s="6">
        <v>42</v>
      </c>
      <c r="J11" s="19">
        <f>IF(I11=0,,($I$9-I11)*$I$7*100/$I$9)</f>
        <v>298.07692307692309</v>
      </c>
      <c r="K11" s="6"/>
      <c r="L11" s="19">
        <f>IF(K11=0,,($K$9-K11)*$K$7*100/$K$9)</f>
        <v>0</v>
      </c>
      <c r="M11" s="6"/>
      <c r="N11" s="19">
        <f>IF(M11=0,,($M$9-M11)*$M$7*100/$M$9)</f>
        <v>0</v>
      </c>
      <c r="O11" s="6"/>
      <c r="P11" s="29">
        <f>IF(O11=0,,($O$9-O11)*$O$7*100/$O$9)</f>
        <v>0</v>
      </c>
      <c r="Q11" s="8">
        <f>SUM(F11,H11,J11,L11,N11,P11)</f>
        <v>706.25874125874134</v>
      </c>
      <c r="R11" s="6">
        <f t="shared" ref="R11:R19" si="0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>IF(E12=0,,($E$9-E12)*$E$7*100/$E$9)</f>
        <v>0</v>
      </c>
      <c r="G12" s="6">
        <v>14</v>
      </c>
      <c r="H12" s="19">
        <f>IF(G12=0,,($G$9-G12)*$G$7*100/$G$9)</f>
        <v>442.14876033057851</v>
      </c>
      <c r="I12" s="6"/>
      <c r="J12" s="19">
        <f>IF(I12=0,,($I$9-I12)*$I$7*100/$I$9)</f>
        <v>0</v>
      </c>
      <c r="K12" s="6"/>
      <c r="L12" s="19">
        <f>IF(K12=0,,($K$9-K12)*$K$7*100/$K$9)</f>
        <v>0</v>
      </c>
      <c r="M12" s="6"/>
      <c r="N12" s="19">
        <f>IF(M12=0,,($M$9-M12)*$M$7*100/$M$9)</f>
        <v>0</v>
      </c>
      <c r="O12" s="6"/>
      <c r="P12" s="29">
        <f>IF(O12=0,,($O$9-O12)*$O$7*100/$O$9)</f>
        <v>0</v>
      </c>
      <c r="Q12" s="8">
        <f>SUM(F12,H12,J12,L12,N12,P12)</f>
        <v>442.14876033057851</v>
      </c>
      <c r="R12" s="6">
        <f t="shared" si="0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>IF(E13=0,,($E$9-E13)*$E$7*100/$E$9)</f>
        <v>0</v>
      </c>
      <c r="G13" s="6"/>
      <c r="H13" s="19">
        <f>IF(G13=0,,($G$9-G13)*$G$7*100/$G$9)</f>
        <v>0</v>
      </c>
      <c r="I13" s="6"/>
      <c r="J13" s="19">
        <f>IF(I13=0,,($I$9-I13)*$I$7*100/$I$9)</f>
        <v>0</v>
      </c>
      <c r="K13" s="6"/>
      <c r="L13" s="19">
        <f>IF(K13=0,,($K$9-K13)*$K$7*100/$K$9)</f>
        <v>0</v>
      </c>
      <c r="M13" s="6"/>
      <c r="N13" s="19">
        <f>IF(M13=0,,($M$9-M13)*$M$7*100/$M$9)</f>
        <v>0</v>
      </c>
      <c r="O13" s="6"/>
      <c r="P13" s="29">
        <f>IF(O13=0,,($O$9-O13)*$O$7*100/$O$9)</f>
        <v>0</v>
      </c>
      <c r="Q13" s="8">
        <f>SUM(F13,H13,J13,L13,N13,P13)</f>
        <v>0</v>
      </c>
      <c r="R13" s="6">
        <f t="shared" si="0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>IF(E14=0,,($E$9-E14)*$E$7*100/$E$9)</f>
        <v>0</v>
      </c>
      <c r="G14" s="6"/>
      <c r="H14" s="19">
        <f>IF(G14=0,,($G$9-G14)*$G$7*100/$G$9)</f>
        <v>0</v>
      </c>
      <c r="I14" s="6"/>
      <c r="J14" s="19">
        <f>IF(I14=0,,($I$9-I14)*$I$7*100/$I$9)</f>
        <v>0</v>
      </c>
      <c r="K14" s="6"/>
      <c r="L14" s="19">
        <f>IF(K14=0,,($K$9-K14)*$K$7*100/$K$9)</f>
        <v>0</v>
      </c>
      <c r="M14" s="6"/>
      <c r="N14" s="19">
        <f>IF(M14=0,,($M$9-M14)*$M$7*100/$M$9)</f>
        <v>0</v>
      </c>
      <c r="O14" s="6"/>
      <c r="P14" s="29">
        <f>IF(O14=0,,($O$9-O14)*$O$7*100/$O$9)</f>
        <v>0</v>
      </c>
      <c r="Q14" s="8">
        <f>SUM(F14,H14,J14,L14,N14,P14)</f>
        <v>0</v>
      </c>
      <c r="R14" s="6">
        <f t="shared" si="0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>IF(E15=0,,($E$9-E15)*$E$7*100/$E$9)</f>
        <v>0</v>
      </c>
      <c r="G15" s="6"/>
      <c r="H15" s="19">
        <f>IF(G15=0,,($G$9-G15)*$G$7*100/$G$9)</f>
        <v>0</v>
      </c>
      <c r="I15" s="6"/>
      <c r="J15" s="19">
        <f>IF(I15=0,,($I$9-I15)*$I$7*100/$I$9)</f>
        <v>0</v>
      </c>
      <c r="K15" s="6"/>
      <c r="L15" s="19">
        <f>IF(K15=0,,($K$9-K15)*$K$7*100/$K$9)</f>
        <v>0</v>
      </c>
      <c r="M15" s="6"/>
      <c r="N15" s="19">
        <f>IF(M15=0,,($M$9-M15)*$M$7*100/$M$9)</f>
        <v>0</v>
      </c>
      <c r="O15" s="6"/>
      <c r="P15" s="29">
        <f>IF(O15=0,,($O$9-O15)*$O$7*100/$O$9)</f>
        <v>0</v>
      </c>
      <c r="Q15" s="8">
        <f>SUM(F15,H15,J15,L15,N15,P15)</f>
        <v>0</v>
      </c>
      <c r="R15" s="6">
        <f t="shared" si="0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>IF(E16=0,,($E$9-E16)*$E$7*100/$E$9)</f>
        <v>0</v>
      </c>
      <c r="G16" s="6"/>
      <c r="H16" s="19">
        <f>IF(G16=0,,($G$9-G16)*$G$7*100/$G$9)</f>
        <v>0</v>
      </c>
      <c r="I16" s="6"/>
      <c r="J16" s="19">
        <f>IF(I16=0,,($I$9-I16)*$I$7*100/$I$9)</f>
        <v>0</v>
      </c>
      <c r="K16" s="6"/>
      <c r="L16" s="19">
        <f>IF(K16=0,,($K$9-K16)*$K$7*100/$K$9)</f>
        <v>0</v>
      </c>
      <c r="M16" s="6"/>
      <c r="N16" s="19">
        <f>IF(M16=0,,($M$9-M16)*$M$7*100/$M$9)</f>
        <v>0</v>
      </c>
      <c r="O16" s="6"/>
      <c r="P16" s="29">
        <f>IF(O16=0,,($O$9-O16)*$O$7*100/$O$9)</f>
        <v>0</v>
      </c>
      <c r="Q16" s="8">
        <f>SUM(F16,H16,J16,L16,N16,P16)</f>
        <v>0</v>
      </c>
      <c r="R16" s="6">
        <f t="shared" si="0"/>
        <v>6</v>
      </c>
      <c r="S16" s="6">
        <f>COUNTA(E16,M16,G16,#REF!,I16,#REF!)</f>
        <v>2</v>
      </c>
      <c r="T16" s="16">
        <f t="shared" ref="T16:T19" si="1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>IF(E17=0,,($E$9-E17)*$E$7*100/$E$9)</f>
        <v>0</v>
      </c>
      <c r="G17" s="6"/>
      <c r="H17" s="19">
        <f>IF(G17=0,,($G$9-G17)*$G$7*100/$G$9)</f>
        <v>0</v>
      </c>
      <c r="I17" s="6"/>
      <c r="J17" s="19">
        <f>IF(I17=0,,($I$9-I17)*$I$7*100/$I$9)</f>
        <v>0</v>
      </c>
      <c r="K17" s="6"/>
      <c r="L17" s="19">
        <f>IF(K17=0,,($K$9-K17)*$K$7*100/$K$9)</f>
        <v>0</v>
      </c>
      <c r="M17" s="6"/>
      <c r="N17" s="19">
        <f>IF(M17=0,,($M$9-M17)*$M$7*100/$M$9)</f>
        <v>0</v>
      </c>
      <c r="O17" s="6"/>
      <c r="P17" s="29">
        <f>IF(O17=0,,($O$9-O17)*$O$7*100/$O$9)</f>
        <v>0</v>
      </c>
      <c r="Q17" s="8">
        <f>SUM(F17,H17,J17,L17,N17,P17)</f>
        <v>0</v>
      </c>
      <c r="R17" s="6">
        <f t="shared" si="0"/>
        <v>7</v>
      </c>
      <c r="S17" s="6">
        <f>COUNTA(E17,M17,G17,#REF!,I17,#REF!)</f>
        <v>2</v>
      </c>
      <c r="T17" s="16">
        <f t="shared" si="1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>IF(E18=0,,($E$9-E18)*$E$7*100/$E$9)</f>
        <v>0</v>
      </c>
      <c r="G18" s="6"/>
      <c r="H18" s="19">
        <f>IF(G18=0,,($G$9-G18)*$G$7*100/$G$9)</f>
        <v>0</v>
      </c>
      <c r="I18" s="6"/>
      <c r="J18" s="19">
        <f>IF(I18=0,,($I$9-I18)*$I$7*100/$I$9)</f>
        <v>0</v>
      </c>
      <c r="K18" s="6"/>
      <c r="L18" s="19"/>
      <c r="M18" s="6"/>
      <c r="N18" s="19">
        <f>IF(M18=0,,($M$9-M18)*$M$7*100/$M$9)</f>
        <v>0</v>
      </c>
      <c r="O18" s="6"/>
      <c r="P18" s="29">
        <f>IF(O18=0,,($O$9-O18)*$O$7*100/$O$9)</f>
        <v>0</v>
      </c>
      <c r="Q18" s="8">
        <f>SUM(F18,H18,J18,L18,N18,P18)</f>
        <v>0</v>
      </c>
      <c r="R18" s="6">
        <f t="shared" si="0"/>
        <v>8</v>
      </c>
      <c r="S18" s="6">
        <f>COUNTA(E18,M18,G18,#REF!,I18,#REF!)</f>
        <v>2</v>
      </c>
      <c r="T18" s="16">
        <f t="shared" si="1"/>
        <v>0.25</v>
      </c>
    </row>
    <row r="19" spans="1:20" x14ac:dyDescent="0.2">
      <c r="A19" s="5"/>
      <c r="B19" s="6"/>
      <c r="C19" s="6"/>
      <c r="D19" s="6"/>
      <c r="E19" s="6"/>
      <c r="F19" s="29">
        <f>IF(E19=0,,($E$9-E19)*$E$7*100/$E$9)</f>
        <v>0</v>
      </c>
      <c r="G19" s="6"/>
      <c r="H19" s="19">
        <f>IF(G19=0,,($G$9-G19)*$G$7*100/$G$9)</f>
        <v>0</v>
      </c>
      <c r="I19" s="6"/>
      <c r="J19" s="19">
        <f>IF(I19=0,,($I$9-I19)*$I$7*100/$I$9)</f>
        <v>0</v>
      </c>
      <c r="K19" s="6"/>
      <c r="L19" s="19"/>
      <c r="M19" s="6"/>
      <c r="N19" s="19">
        <f>IF(M19=0,,($M$9-M19)*$M$7*100/$M$9)</f>
        <v>0</v>
      </c>
      <c r="O19" s="6"/>
      <c r="P19" s="29">
        <f>IF(O19=0,,($O$9-O19)*$O$7*100/$O$9)</f>
        <v>0</v>
      </c>
      <c r="Q19" s="8">
        <f>SUM(F19,H19,J19,L19,N19,P19)</f>
        <v>0</v>
      </c>
      <c r="R19" s="6">
        <f t="shared" si="0"/>
        <v>9</v>
      </c>
      <c r="S19" s="6">
        <f>COUNTA(E19,M19,G19,#REF!,I19,#REF!)</f>
        <v>2</v>
      </c>
      <c r="T19" s="16">
        <f t="shared" si="1"/>
        <v>0.25</v>
      </c>
    </row>
    <row r="20" spans="1:20" x14ac:dyDescent="0.2">
      <c r="A20" s="35" t="s">
        <v>11</v>
      </c>
      <c r="B20" s="35"/>
      <c r="C20" s="36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G13" sqref="G1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40" t="s">
        <v>36</v>
      </c>
      <c r="B1" s="40"/>
      <c r="C1" s="40"/>
      <c r="D1" s="40"/>
      <c r="E1" s="40"/>
      <c r="F1" s="40"/>
      <c r="G1" s="40"/>
      <c r="H1" s="40"/>
    </row>
    <row r="2" spans="1:26" x14ac:dyDescent="0.2">
      <c r="E2" s="41" t="s">
        <v>15</v>
      </c>
      <c r="F2" s="41"/>
      <c r="G2" s="14">
        <f>COUNTA(B11:B35)</f>
        <v>4</v>
      </c>
    </row>
    <row r="3" spans="1:26" x14ac:dyDescent="0.2">
      <c r="E3" s="41" t="s">
        <v>17</v>
      </c>
      <c r="F3" s="41"/>
      <c r="G3" s="14">
        <f>COUNTA(E8:V8)</f>
        <v>2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</row>
    <row r="8" spans="1:26" x14ac:dyDescent="0.2">
      <c r="D8" s="1" t="s">
        <v>1</v>
      </c>
      <c r="E8" s="39" t="s">
        <v>65</v>
      </c>
      <c r="F8" s="39"/>
      <c r="G8" s="39">
        <v>45949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 t="shared" ref="F11:F22" si="1">IF(E11=0,,($E$9-E11)*$E$7*100/$E$9)</f>
        <v>127.27272727272727</v>
      </c>
      <c r="G11" s="13">
        <v>115</v>
      </c>
      <c r="H11" s="19">
        <f t="shared" ref="H11:H22" si="2">IF(G11=0,,($G$9-G11)*$G$7*100/$G$9)</f>
        <v>261.41078838174275</v>
      </c>
      <c r="I11" s="13"/>
      <c r="J11" s="19">
        <f t="shared" ref="J11:J22" si="3">IF(I11=0,,($I$9-I11)*$I$7*100/$I$9)</f>
        <v>0</v>
      </c>
      <c r="K11" s="13"/>
      <c r="L11" s="19">
        <f t="shared" ref="L11:L22" si="4">IF(K11=0,,($K$9-K11)*$K$7*100/$K$9)</f>
        <v>0</v>
      </c>
      <c r="M11" s="13"/>
      <c r="N11" s="19">
        <f t="shared" ref="N11:N22" si="5">IF(M11=0,,($M$9-M11)*$M$7*100/$M$9)</f>
        <v>0</v>
      </c>
      <c r="O11" s="13"/>
      <c r="P11" s="19">
        <f t="shared" ref="P11:P16" si="6"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22" si="7">IF(S11=0,,($S$9-S11)*$S$7*100/$S$9)</f>
        <v>0</v>
      </c>
      <c r="U11" s="6"/>
      <c r="V11" s="7">
        <f t="shared" ref="V11:V22" si="8">IF(U11=0,,($U$9-U11)*$U$7*100/$U$9)</f>
        <v>0</v>
      </c>
      <c r="W11" s="8">
        <f>SUM(F11+H11+J11+L11+N11+T11+P11+R11)</f>
        <v>388.68351565447</v>
      </c>
      <c r="X11" s="6">
        <f t="shared" ref="X11:X35" si="9">ROW(B11)-10</f>
        <v>1</v>
      </c>
      <c r="Y11" s="6">
        <f>COUNTA(E11,G11,I11,K11,#REF!,#REF!,S11,U11,#REF!,#REF!)</f>
        <v>6</v>
      </c>
      <c r="Z11" s="16">
        <f t="shared" ref="Z11:Z35" si="10">Y11/$G$3</f>
        <v>3</v>
      </c>
    </row>
    <row r="12" spans="1:26" x14ac:dyDescent="0.2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 t="shared" si="1"/>
        <v>65.454545454545453</v>
      </c>
      <c r="G12" s="13">
        <v>163</v>
      </c>
      <c r="H12" s="19">
        <f t="shared" si="2"/>
        <v>161.82572614107883</v>
      </c>
      <c r="I12" s="13"/>
      <c r="J12" s="19">
        <f t="shared" si="3"/>
        <v>0</v>
      </c>
      <c r="K12" s="13"/>
      <c r="L12" s="19">
        <f t="shared" si="4"/>
        <v>0</v>
      </c>
      <c r="M12" s="13"/>
      <c r="N12" s="19">
        <f t="shared" si="5"/>
        <v>0</v>
      </c>
      <c r="O12" s="13"/>
      <c r="P12" s="19">
        <f t="shared" si="6"/>
        <v>0</v>
      </c>
      <c r="Q12" s="13"/>
      <c r="R12" s="19"/>
      <c r="S12" s="6"/>
      <c r="T12" s="7">
        <f t="shared" si="7"/>
        <v>0</v>
      </c>
      <c r="U12" s="6"/>
      <c r="V12" s="7">
        <f t="shared" si="8"/>
        <v>0</v>
      </c>
      <c r="W12" s="8">
        <f t="shared" ref="W12:W35" si="11">SUM(F12+H12+J12+L12+N12+T12+P12+R12)</f>
        <v>227.2802715956243</v>
      </c>
      <c r="X12" s="6">
        <f t="shared" si="9"/>
        <v>2</v>
      </c>
      <c r="Y12" s="6">
        <f>COUNTA(E12,G12,I12,K12,#REF!,#REF!,S12,U12,#REF!,#REF!)</f>
        <v>6</v>
      </c>
      <c r="Z12" s="16">
        <f t="shared" si="10"/>
        <v>3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6"/>
      <c r="J13" s="19">
        <f t="shared" si="3"/>
        <v>0</v>
      </c>
      <c r="K13" s="6"/>
      <c r="L13" s="29">
        <f t="shared" si="4"/>
        <v>0</v>
      </c>
      <c r="M13" s="6"/>
      <c r="N13" s="19">
        <f t="shared" si="5"/>
        <v>0</v>
      </c>
      <c r="O13" s="27"/>
      <c r="P13" s="19">
        <f t="shared" si="6"/>
        <v>0</v>
      </c>
      <c r="Q13" s="27"/>
      <c r="R13" s="19">
        <f t="shared" ref="R13:R22" si="12">IF(Q13=0,,($Q$9-Q13)*$Q$7*100/$Q$9)</f>
        <v>0</v>
      </c>
      <c r="S13" s="6"/>
      <c r="T13" s="7">
        <f t="shared" si="7"/>
        <v>0</v>
      </c>
      <c r="U13" s="6"/>
      <c r="V13" s="7">
        <f t="shared" si="8"/>
        <v>0</v>
      </c>
      <c r="W13" s="8">
        <f t="shared" si="11"/>
        <v>32.727272727272727</v>
      </c>
      <c r="X13" s="6">
        <f t="shared" si="9"/>
        <v>3</v>
      </c>
      <c r="Y13" s="6">
        <f>COUNTA(E13,G13,I13,K13,#REF!,#REF!,S13,U13,#REF!,#REF!)</f>
        <v>5</v>
      </c>
      <c r="Z13" s="16">
        <f t="shared" si="10"/>
        <v>2.5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13"/>
      <c r="N14" s="19">
        <f t="shared" si="5"/>
        <v>0</v>
      </c>
      <c r="O14" s="13"/>
      <c r="P14" s="19">
        <f t="shared" si="6"/>
        <v>0</v>
      </c>
      <c r="Q14" s="13"/>
      <c r="R14" s="19">
        <f t="shared" si="12"/>
        <v>0</v>
      </c>
      <c r="S14" s="6"/>
      <c r="T14" s="7">
        <f t="shared" si="7"/>
        <v>0</v>
      </c>
      <c r="U14" s="6"/>
      <c r="V14" s="7">
        <f t="shared" si="8"/>
        <v>0</v>
      </c>
      <c r="W14" s="8">
        <f t="shared" si="11"/>
        <v>21.818181818181817</v>
      </c>
      <c r="X14" s="6">
        <f t="shared" si="9"/>
        <v>4</v>
      </c>
      <c r="Y14" s="6">
        <f>COUNTA(E14,G14,I14,K14,#REF!,#REF!,S14,U14,#REF!,#REF!)</f>
        <v>5</v>
      </c>
      <c r="Z14" s="16">
        <f t="shared" si="10"/>
        <v>2.5</v>
      </c>
    </row>
    <row r="15" spans="1:26" x14ac:dyDescent="0.2">
      <c r="A15" s="22">
        <f t="shared" si="0"/>
        <v>5</v>
      </c>
      <c r="B15" s="13"/>
      <c r="C15" s="13"/>
      <c r="D15" s="13"/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/>
      <c r="N15" s="19">
        <f t="shared" si="5"/>
        <v>0</v>
      </c>
      <c r="O15" s="13"/>
      <c r="P15" s="19">
        <f t="shared" si="6"/>
        <v>0</v>
      </c>
      <c r="Q15" s="13"/>
      <c r="R15" s="19">
        <f t="shared" si="12"/>
        <v>0</v>
      </c>
      <c r="S15" s="6"/>
      <c r="T15" s="7">
        <f t="shared" si="7"/>
        <v>0</v>
      </c>
      <c r="U15" s="6"/>
      <c r="V15" s="7">
        <f t="shared" si="8"/>
        <v>0</v>
      </c>
      <c r="W15" s="8">
        <f t="shared" si="11"/>
        <v>0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2</v>
      </c>
    </row>
    <row r="16" spans="1:26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29">
        <f t="shared" si="2"/>
        <v>0</v>
      </c>
      <c r="I16" s="6"/>
      <c r="J16" s="19">
        <f t="shared" si="3"/>
        <v>0</v>
      </c>
      <c r="K16" s="6"/>
      <c r="L16" s="29">
        <f t="shared" si="4"/>
        <v>0</v>
      </c>
      <c r="M16" s="6"/>
      <c r="N16" s="19">
        <f t="shared" si="5"/>
        <v>0</v>
      </c>
      <c r="O16" s="27"/>
      <c r="P16" s="19">
        <f t="shared" si="6"/>
        <v>0</v>
      </c>
      <c r="Q16" s="27"/>
      <c r="R16" s="19">
        <f t="shared" si="12"/>
        <v>0</v>
      </c>
      <c r="S16" s="6"/>
      <c r="T16" s="7">
        <f t="shared" si="7"/>
        <v>0</v>
      </c>
      <c r="U16" s="6"/>
      <c r="V16" s="7">
        <f t="shared" si="8"/>
        <v>0</v>
      </c>
      <c r="W16" s="8">
        <f t="shared" si="11"/>
        <v>0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2</v>
      </c>
    </row>
    <row r="17" spans="1:26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/>
      <c r="L17" s="19">
        <f t="shared" si="4"/>
        <v>0</v>
      </c>
      <c r="M17" s="13"/>
      <c r="N17" s="19">
        <f t="shared" si="5"/>
        <v>0</v>
      </c>
      <c r="O17" s="13"/>
      <c r="P17" s="19">
        <f>15/2</f>
        <v>7.5</v>
      </c>
      <c r="Q17" s="13"/>
      <c r="R17" s="19">
        <f t="shared" si="12"/>
        <v>0</v>
      </c>
      <c r="S17" s="6"/>
      <c r="T17" s="7">
        <f t="shared" si="7"/>
        <v>0</v>
      </c>
      <c r="U17" s="6"/>
      <c r="V17" s="7">
        <f t="shared" si="8"/>
        <v>0</v>
      </c>
      <c r="W17" s="8">
        <f t="shared" si="11"/>
        <v>7.5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2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2"/>
        <v>0</v>
      </c>
      <c r="S18" s="6"/>
      <c r="T18" s="7">
        <f t="shared" si="7"/>
        <v>0</v>
      </c>
      <c r="U18" s="6"/>
      <c r="V18" s="7">
        <f t="shared" si="8"/>
        <v>0</v>
      </c>
      <c r="W18" s="8">
        <f t="shared" si="11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2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5"/>
        <v>0</v>
      </c>
      <c r="O19" s="27"/>
      <c r="P19" s="19">
        <f>IF(O19=0,,($O$9-O19)*$O$7*100/$O$9)</f>
        <v>0</v>
      </c>
      <c r="Q19" s="27"/>
      <c r="R19" s="19">
        <f t="shared" si="12"/>
        <v>0</v>
      </c>
      <c r="S19" s="6"/>
      <c r="T19" s="7">
        <f t="shared" si="7"/>
        <v>0</v>
      </c>
      <c r="U19" s="6"/>
      <c r="V19" s="7">
        <f t="shared" si="8"/>
        <v>0</v>
      </c>
      <c r="W19" s="8">
        <f t="shared" si="11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2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5"/>
        <v>0</v>
      </c>
      <c r="O20" s="27"/>
      <c r="P20" s="19">
        <f>IF(O20=0,,($O$9-O20)*$O$7*100/$O$9)</f>
        <v>0</v>
      </c>
      <c r="Q20" s="27"/>
      <c r="R20" s="19">
        <f t="shared" si="12"/>
        <v>0</v>
      </c>
      <c r="S20" s="6"/>
      <c r="T20" s="7">
        <f t="shared" si="7"/>
        <v>0</v>
      </c>
      <c r="U20" s="6"/>
      <c r="V20" s="7">
        <f t="shared" si="8"/>
        <v>0</v>
      </c>
      <c r="W20" s="8">
        <f t="shared" si="1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2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5"/>
        <v>0</v>
      </c>
      <c r="O21" s="27"/>
      <c r="P21" s="19">
        <f>IF(O21=0,,($O$9-O21)*$O$7*100/$O$9)</f>
        <v>0</v>
      </c>
      <c r="Q21" s="27"/>
      <c r="R21" s="19">
        <f t="shared" si="12"/>
        <v>0</v>
      </c>
      <c r="S21" s="6"/>
      <c r="T21" s="7">
        <f t="shared" si="7"/>
        <v>0</v>
      </c>
      <c r="U21" s="6"/>
      <c r="V21" s="7">
        <f t="shared" si="8"/>
        <v>0</v>
      </c>
      <c r="W21" s="8">
        <f t="shared" si="1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2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5"/>
        <v>0</v>
      </c>
      <c r="O22" s="27"/>
      <c r="P22" s="19">
        <f>IF(O22=0,,($O$9-O22)*$O$7*100/$O$9)</f>
        <v>0</v>
      </c>
      <c r="Q22" s="27"/>
      <c r="R22" s="19">
        <f t="shared" si="12"/>
        <v>0</v>
      </c>
      <c r="S22" s="6"/>
      <c r="T22" s="7">
        <f t="shared" si="7"/>
        <v>0</v>
      </c>
      <c r="U22" s="6"/>
      <c r="V22" s="7">
        <f t="shared" si="8"/>
        <v>0</v>
      </c>
      <c r="W22" s="8">
        <f t="shared" si="1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2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ref="F23:F26" si="13">IF(E23=0,,($E$9-E23)*$E$7*100/$E$9)</f>
        <v>0</v>
      </c>
      <c r="G23" s="6"/>
      <c r="H23" s="29">
        <f t="shared" ref="H23:H26" si="14">IF(G23=0,,($G$9-G23)*$G$7*100/$G$9)</f>
        <v>0</v>
      </c>
      <c r="I23" s="6"/>
      <c r="J23" s="19">
        <f t="shared" ref="J23:J35" si="15">IF(I23=0,,($I$9-I23)*$I$7*100/$I$9)</f>
        <v>0</v>
      </c>
      <c r="K23" s="6"/>
      <c r="L23" s="29">
        <f t="shared" ref="L23:L26" si="16">IF(K23=0,,($K$9-K23)*$K$7*100/$K$9)</f>
        <v>0</v>
      </c>
      <c r="M23" s="6"/>
      <c r="N23" s="19">
        <f t="shared" ref="N23:N26" si="17">IF(M23=0,,($M$9-M23)*$M$7*100/$M$9)</f>
        <v>0</v>
      </c>
      <c r="O23" s="27"/>
      <c r="P23" s="19">
        <v>0</v>
      </c>
      <c r="Q23" s="27"/>
      <c r="R23" s="19">
        <f t="shared" ref="R23:R26" si="18">IF(Q23=0,,($Q$9-Q23)*$Q$7*100/$Q$9)</f>
        <v>0</v>
      </c>
      <c r="S23" s="6"/>
      <c r="T23" s="7">
        <f t="shared" ref="T23:T26" si="19">IF(S23=0,,($S$9-S23)*$S$7*100/$S$9)</f>
        <v>0</v>
      </c>
      <c r="U23" s="6"/>
      <c r="V23" s="7">
        <f t="shared" ref="V23:V26" si="20">IF(U23=0,,($U$9-U23)*$U$7*100/$U$9)</f>
        <v>0</v>
      </c>
      <c r="W23" s="8">
        <f t="shared" si="1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2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1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2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>IF(O25=0,,($O$9-O25)*$O$7*100/$O$9)</f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1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2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>IF(O26=0,,($O$9-O26)*$O$7*100/$O$9)</f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1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2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ref="F27:F35" si="21">IF(E27=0,,($E$9-E27)*$E$7*100/$E$9)</f>
        <v>0</v>
      </c>
      <c r="G27" s="6"/>
      <c r="H27" s="29">
        <f t="shared" ref="H27:H35" si="22">IF(G27=0,,($G$9-G27)*$G$7*100/$G$9)</f>
        <v>0</v>
      </c>
      <c r="I27" s="6"/>
      <c r="J27" s="19">
        <f t="shared" si="15"/>
        <v>0</v>
      </c>
      <c r="K27" s="6"/>
      <c r="L27" s="29">
        <f t="shared" ref="L27:L35" si="23">IF(K27=0,,($K$9-K27)*$K$7*100/$K$9)</f>
        <v>0</v>
      </c>
      <c r="M27" s="6"/>
      <c r="N27" s="19">
        <f t="shared" ref="N27:N35" si="24">IF(M27=0,,($M$9-M27)*$M$7*100/$M$9)</f>
        <v>0</v>
      </c>
      <c r="O27" s="27"/>
      <c r="P27" s="19">
        <f t="shared" ref="P27:P35" si="25">IF(O27=0,,($O$9-O27)*$O$7*100/$O$9)</f>
        <v>0</v>
      </c>
      <c r="Q27" s="27"/>
      <c r="R27" s="19">
        <f t="shared" ref="R27:R35" si="26">IF(Q27=0,,($Q$9-Q27)*$Q$7*100/$Q$9)</f>
        <v>0</v>
      </c>
      <c r="S27" s="6"/>
      <c r="T27" s="7">
        <f t="shared" ref="T27:T29" si="27">IF(S27=0,,($S$9-S27)*$S$7*100/$S$9)</f>
        <v>0</v>
      </c>
      <c r="U27" s="6"/>
      <c r="V27" s="7">
        <f t="shared" ref="V27:V35" si="28">IF(U27=0,,($U$9-U27)*$U$7*100/$U$9)</f>
        <v>0</v>
      </c>
      <c r="W27" s="8">
        <f t="shared" si="1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2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21"/>
        <v>0</v>
      </c>
      <c r="G28" s="6"/>
      <c r="H28" s="29">
        <f t="shared" si="22"/>
        <v>0</v>
      </c>
      <c r="I28" s="6"/>
      <c r="J28" s="19">
        <f t="shared" si="15"/>
        <v>0</v>
      </c>
      <c r="K28" s="6"/>
      <c r="L28" s="29">
        <f t="shared" si="23"/>
        <v>0</v>
      </c>
      <c r="M28" s="6"/>
      <c r="N28" s="19">
        <f t="shared" si="24"/>
        <v>0</v>
      </c>
      <c r="O28" s="27"/>
      <c r="P28" s="19">
        <f t="shared" si="25"/>
        <v>0</v>
      </c>
      <c r="Q28" s="27"/>
      <c r="R28" s="19">
        <f t="shared" si="26"/>
        <v>0</v>
      </c>
      <c r="S28" s="6"/>
      <c r="T28" s="7">
        <f t="shared" si="27"/>
        <v>0</v>
      </c>
      <c r="U28" s="6"/>
      <c r="V28" s="7">
        <f t="shared" si="28"/>
        <v>0</v>
      </c>
      <c r="W28" s="8">
        <f t="shared" si="1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2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21"/>
        <v>0</v>
      </c>
      <c r="G29" s="6"/>
      <c r="H29" s="29">
        <f t="shared" si="22"/>
        <v>0</v>
      </c>
      <c r="I29" s="6"/>
      <c r="J29" s="19">
        <f t="shared" si="15"/>
        <v>0</v>
      </c>
      <c r="K29" s="6"/>
      <c r="L29" s="29">
        <f t="shared" si="23"/>
        <v>0</v>
      </c>
      <c r="M29" s="6"/>
      <c r="N29" s="19">
        <f t="shared" si="24"/>
        <v>0</v>
      </c>
      <c r="O29" s="6"/>
      <c r="P29" s="19">
        <f t="shared" si="25"/>
        <v>0</v>
      </c>
      <c r="Q29" s="6"/>
      <c r="R29" s="19">
        <f t="shared" si="26"/>
        <v>0</v>
      </c>
      <c r="S29" s="6"/>
      <c r="T29" s="7">
        <f t="shared" si="27"/>
        <v>0</v>
      </c>
      <c r="U29" s="6"/>
      <c r="V29" s="7">
        <f t="shared" si="28"/>
        <v>0</v>
      </c>
      <c r="W29" s="8">
        <f t="shared" si="1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2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21"/>
        <v>0</v>
      </c>
      <c r="G30" s="6"/>
      <c r="H30" s="29">
        <f t="shared" si="22"/>
        <v>0</v>
      </c>
      <c r="I30" s="6"/>
      <c r="J30" s="19">
        <f t="shared" si="15"/>
        <v>0</v>
      </c>
      <c r="K30" s="6"/>
      <c r="L30" s="29">
        <f t="shared" si="23"/>
        <v>0</v>
      </c>
      <c r="M30" s="6"/>
      <c r="N30" s="19">
        <f t="shared" si="24"/>
        <v>0</v>
      </c>
      <c r="O30" s="6"/>
      <c r="P30" s="19">
        <f t="shared" si="25"/>
        <v>0</v>
      </c>
      <c r="Q30" s="6"/>
      <c r="R30" s="19">
        <f t="shared" si="26"/>
        <v>0</v>
      </c>
      <c r="S30" s="6"/>
      <c r="T30" s="7">
        <f t="shared" ref="T30:T35" si="29">IF(S30=0,,($S$9-S30)*$S$7*100/$S$9)</f>
        <v>0</v>
      </c>
      <c r="U30" s="6"/>
      <c r="V30" s="7">
        <f t="shared" si="28"/>
        <v>0</v>
      </c>
      <c r="W30" s="8">
        <f t="shared" si="1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2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21"/>
        <v>0</v>
      </c>
      <c r="G31" s="6"/>
      <c r="H31" s="29">
        <f t="shared" si="22"/>
        <v>0</v>
      </c>
      <c r="I31" s="6"/>
      <c r="J31" s="19">
        <f t="shared" si="15"/>
        <v>0</v>
      </c>
      <c r="K31" s="6"/>
      <c r="L31" s="29">
        <f t="shared" si="23"/>
        <v>0</v>
      </c>
      <c r="M31" s="6"/>
      <c r="N31" s="19">
        <f t="shared" si="24"/>
        <v>0</v>
      </c>
      <c r="O31" s="6"/>
      <c r="P31" s="19">
        <f t="shared" si="25"/>
        <v>0</v>
      </c>
      <c r="Q31" s="6"/>
      <c r="R31" s="19">
        <f t="shared" si="26"/>
        <v>0</v>
      </c>
      <c r="S31" s="6"/>
      <c r="T31" s="7">
        <f t="shared" si="29"/>
        <v>0</v>
      </c>
      <c r="U31" s="6"/>
      <c r="V31" s="7">
        <f t="shared" si="28"/>
        <v>0</v>
      </c>
      <c r="W31" s="8">
        <f t="shared" si="1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2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si="21"/>
        <v>0</v>
      </c>
      <c r="G32" s="6"/>
      <c r="H32" s="29">
        <f t="shared" si="22"/>
        <v>0</v>
      </c>
      <c r="I32" s="6"/>
      <c r="J32" s="19">
        <f t="shared" si="15"/>
        <v>0</v>
      </c>
      <c r="K32" s="6"/>
      <c r="L32" s="29">
        <f t="shared" si="23"/>
        <v>0</v>
      </c>
      <c r="M32" s="6"/>
      <c r="N32" s="19">
        <f t="shared" si="24"/>
        <v>0</v>
      </c>
      <c r="O32" s="6"/>
      <c r="P32" s="19">
        <f t="shared" si="25"/>
        <v>0</v>
      </c>
      <c r="Q32" s="6"/>
      <c r="R32" s="19">
        <f t="shared" si="26"/>
        <v>0</v>
      </c>
      <c r="S32" s="6"/>
      <c r="T32" s="7">
        <f t="shared" si="29"/>
        <v>0</v>
      </c>
      <c r="U32" s="6"/>
      <c r="V32" s="7">
        <f t="shared" si="28"/>
        <v>0</v>
      </c>
      <c r="W32" s="8">
        <f t="shared" si="11"/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2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1"/>
        <v>0</v>
      </c>
      <c r="G33" s="6"/>
      <c r="H33" s="29">
        <f t="shared" si="22"/>
        <v>0</v>
      </c>
      <c r="I33" s="6"/>
      <c r="J33" s="19">
        <f t="shared" si="15"/>
        <v>0</v>
      </c>
      <c r="K33" s="6"/>
      <c r="L33" s="29">
        <f t="shared" si="23"/>
        <v>0</v>
      </c>
      <c r="M33" s="6"/>
      <c r="N33" s="19">
        <f t="shared" si="24"/>
        <v>0</v>
      </c>
      <c r="O33" s="6"/>
      <c r="P33" s="19">
        <f t="shared" si="25"/>
        <v>0</v>
      </c>
      <c r="Q33" s="6"/>
      <c r="R33" s="19">
        <f t="shared" si="26"/>
        <v>0</v>
      </c>
      <c r="S33" s="6"/>
      <c r="T33" s="7">
        <f t="shared" si="29"/>
        <v>0</v>
      </c>
      <c r="U33" s="6"/>
      <c r="V33" s="7">
        <f t="shared" si="28"/>
        <v>0</v>
      </c>
      <c r="W33" s="8">
        <f t="shared" si="11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2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1"/>
        <v>0</v>
      </c>
      <c r="G34" s="6"/>
      <c r="H34" s="29">
        <f t="shared" si="22"/>
        <v>0</v>
      </c>
      <c r="I34" s="6"/>
      <c r="J34" s="19">
        <f t="shared" si="15"/>
        <v>0</v>
      </c>
      <c r="K34" s="6"/>
      <c r="L34" s="29">
        <f t="shared" si="23"/>
        <v>0</v>
      </c>
      <c r="M34" s="6"/>
      <c r="N34" s="19">
        <f t="shared" si="24"/>
        <v>0</v>
      </c>
      <c r="O34" s="6"/>
      <c r="P34" s="19">
        <f t="shared" si="25"/>
        <v>0</v>
      </c>
      <c r="Q34" s="6"/>
      <c r="R34" s="19">
        <f t="shared" si="26"/>
        <v>0</v>
      </c>
      <c r="S34" s="6"/>
      <c r="T34" s="7">
        <f t="shared" si="29"/>
        <v>0</v>
      </c>
      <c r="U34" s="6"/>
      <c r="V34" s="7">
        <f t="shared" si="28"/>
        <v>0</v>
      </c>
      <c r="W34" s="8">
        <f t="shared" si="11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2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1"/>
        <v>0</v>
      </c>
      <c r="G35" s="6"/>
      <c r="H35" s="29">
        <f t="shared" si="22"/>
        <v>0</v>
      </c>
      <c r="I35" s="6"/>
      <c r="J35" s="19">
        <f t="shared" si="15"/>
        <v>0</v>
      </c>
      <c r="K35" s="6"/>
      <c r="L35" s="29">
        <f t="shared" si="23"/>
        <v>0</v>
      </c>
      <c r="M35" s="6"/>
      <c r="N35" s="19">
        <f t="shared" si="24"/>
        <v>0</v>
      </c>
      <c r="O35" s="6"/>
      <c r="P35" s="19">
        <f t="shared" si="25"/>
        <v>0</v>
      </c>
      <c r="Q35" s="6"/>
      <c r="R35" s="19">
        <f t="shared" si="26"/>
        <v>0</v>
      </c>
      <c r="S35" s="6"/>
      <c r="T35" s="7">
        <f t="shared" si="29"/>
        <v>0</v>
      </c>
      <c r="U35" s="6"/>
      <c r="V35" s="7">
        <f t="shared" si="28"/>
        <v>0</v>
      </c>
      <c r="W35" s="8">
        <f t="shared" si="11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2</v>
      </c>
    </row>
    <row r="36" spans="1:26" x14ac:dyDescent="0.2">
      <c r="A36" s="35" t="s">
        <v>11</v>
      </c>
      <c r="B36" s="35"/>
      <c r="C36" s="36"/>
      <c r="E36">
        <f>COUNTA(E11:E35)</f>
        <v>4</v>
      </c>
      <c r="G36">
        <f>COUNTA(G11:G35)</f>
        <v>2</v>
      </c>
      <c r="I36">
        <f>COUNTA(I11:I35)</f>
        <v>0</v>
      </c>
      <c r="K36">
        <f>COUNTA(K11:K35)</f>
        <v>0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1</v>
      </c>
      <c r="G37" s="15">
        <f>G36/$G$2</f>
        <v>0.5</v>
      </c>
      <c r="I37" s="15">
        <f>I36/$G$2</f>
        <v>0</v>
      </c>
      <c r="K37" s="15">
        <f>K36/$G$2</f>
        <v>0</v>
      </c>
      <c r="M37" s="15">
        <f>M36/$G$2</f>
        <v>0</v>
      </c>
      <c r="O37" s="15">
        <f>O36/$G$2</f>
        <v>0</v>
      </c>
      <c r="Q37" s="15">
        <f>Q36/$G$2</f>
        <v>0.25</v>
      </c>
      <c r="S37" s="15">
        <f>S36/$G$2</f>
        <v>0</v>
      </c>
    </row>
  </sheetData>
  <sortState xmlns:xlrd2="http://schemas.microsoft.com/office/spreadsheetml/2017/richdata2" ref="B11:W22">
    <sortCondition descending="1" ref="W11:W22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2025-11-10T10:11:59Z</dcterms:modified>
</cp:coreProperties>
</file>