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274898AD-0EBC-5C46-B6FD-D15D5E9718B1}" xr6:coauthVersionLast="47" xr6:coauthVersionMax="47" xr10:uidLastSave="{00000000-0000-0000-0000-000000000000}"/>
  <bookViews>
    <workbookView xWindow="0" yWindow="680" windowWidth="30240" windowHeight="17340" tabRatio="929" activeTab="7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'SH-M11-'!$B$10:$Q$52</definedName>
    <definedName name="_xlnm._FilterDatabase" localSheetId="10" hidden="1">'SH-M13-'!$B$10:$W$59</definedName>
    <definedName name="_xlnm._FilterDatabase" localSheetId="8" hidden="1">'SH-M15-'!$B$10:$T$54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'SH-M11-'!$A$1:$R$54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0" l="1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6" i="42"/>
  <c r="J25" i="42"/>
  <c r="J24" i="42"/>
  <c r="J18" i="42"/>
  <c r="J23" i="42"/>
  <c r="J22" i="42"/>
  <c r="J19" i="42"/>
  <c r="J21" i="42"/>
  <c r="J20" i="42"/>
  <c r="J16" i="42"/>
  <c r="J14" i="42"/>
  <c r="J12" i="42"/>
  <c r="J15" i="42"/>
  <c r="J13" i="42"/>
  <c r="J17" i="42"/>
  <c r="J11" i="42"/>
  <c r="J28" i="42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3" i="35"/>
  <c r="F14" i="35"/>
  <c r="F12" i="35"/>
  <c r="F11" i="35"/>
  <c r="H11" i="30"/>
  <c r="H27" i="42"/>
  <c r="H26" i="42"/>
  <c r="H25" i="42"/>
  <c r="H12" i="42"/>
  <c r="H24" i="42"/>
  <c r="AE24" i="42" s="1"/>
  <c r="H20" i="42"/>
  <c r="H19" i="42"/>
  <c r="H18" i="42"/>
  <c r="H23" i="42"/>
  <c r="H22" i="42"/>
  <c r="H21" i="42"/>
  <c r="H13" i="42"/>
  <c r="H16" i="42"/>
  <c r="H17" i="42"/>
  <c r="H15" i="42"/>
  <c r="H14" i="42"/>
  <c r="H11" i="42"/>
  <c r="H28" i="42"/>
  <c r="H40" i="29"/>
  <c r="H26" i="43"/>
  <c r="H43" i="45"/>
  <c r="H41" i="45"/>
  <c r="H38" i="45"/>
  <c r="H16" i="45"/>
  <c r="H12" i="45"/>
  <c r="H11" i="45"/>
  <c r="H21" i="47"/>
  <c r="H19" i="47"/>
  <c r="H17" i="47"/>
  <c r="H20" i="47"/>
  <c r="H18" i="47"/>
  <c r="H16" i="47"/>
  <c r="H15" i="47"/>
  <c r="H13" i="47"/>
  <c r="H14" i="47"/>
  <c r="H12" i="47"/>
  <c r="H11" i="47"/>
  <c r="F31" i="44"/>
  <c r="F29" i="44"/>
  <c r="F13" i="46"/>
  <c r="F20" i="47"/>
  <c r="F42" i="45"/>
  <c r="F25" i="43"/>
  <c r="U58" i="29"/>
  <c r="U47" i="29"/>
  <c r="F39" i="29"/>
  <c r="S54" i="48"/>
  <c r="S53" i="48"/>
  <c r="S52" i="48"/>
  <c r="S51" i="48"/>
  <c r="S50" i="48"/>
  <c r="S49" i="48"/>
  <c r="S48" i="48"/>
  <c r="S47" i="48"/>
  <c r="S46" i="48"/>
  <c r="S45" i="48"/>
  <c r="S44" i="48"/>
  <c r="S43" i="48"/>
  <c r="S42" i="48"/>
  <c r="S41" i="48"/>
  <c r="S40" i="48"/>
  <c r="S39" i="48"/>
  <c r="S38" i="48"/>
  <c r="S37" i="48"/>
  <c r="S36" i="48"/>
  <c r="S35" i="48"/>
  <c r="S34" i="48"/>
  <c r="S33" i="48"/>
  <c r="S32" i="48"/>
  <c r="S31" i="48"/>
  <c r="S30" i="48"/>
  <c r="S29" i="48"/>
  <c r="S28" i="48"/>
  <c r="S27" i="48"/>
  <c r="S26" i="48"/>
  <c r="S25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24" i="48"/>
  <c r="F27" i="48"/>
  <c r="F32" i="25"/>
  <c r="S54" i="25"/>
  <c r="S53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S12" i="25"/>
  <c r="S11" i="25"/>
  <c r="F34" i="25"/>
  <c r="AE27" i="42"/>
  <c r="F24" i="42"/>
  <c r="F13" i="41"/>
  <c r="F29" i="30"/>
  <c r="F17" i="41"/>
  <c r="F15" i="31"/>
  <c r="F27" i="31"/>
  <c r="F26" i="31"/>
  <c r="F25" i="31"/>
  <c r="F24" i="31"/>
  <c r="F23" i="31"/>
  <c r="F22" i="31"/>
  <c r="F21" i="31"/>
  <c r="F20" i="31"/>
  <c r="F12" i="31"/>
  <c r="F16" i="31"/>
  <c r="F19" i="31"/>
  <c r="F18" i="31"/>
  <c r="F11" i="31"/>
  <c r="F17" i="31"/>
  <c r="F13" i="31"/>
  <c r="F14" i="31"/>
  <c r="G3" i="48"/>
  <c r="T23" i="48"/>
  <c r="V23" i="48" s="1"/>
  <c r="T24" i="48"/>
  <c r="T25" i="48"/>
  <c r="T26" i="48"/>
  <c r="T27" i="48"/>
  <c r="T28" i="48"/>
  <c r="T29" i="48"/>
  <c r="T30" i="48"/>
  <c r="T31" i="48"/>
  <c r="T34" i="48"/>
  <c r="T32" i="48"/>
  <c r="V32" i="48" s="1"/>
  <c r="T33" i="48"/>
  <c r="T35" i="48"/>
  <c r="T36" i="48"/>
  <c r="T37" i="48"/>
  <c r="T38" i="48"/>
  <c r="T39" i="48"/>
  <c r="T40" i="48"/>
  <c r="T41" i="48"/>
  <c r="T42" i="48"/>
  <c r="V42" i="48" s="1"/>
  <c r="T43" i="48"/>
  <c r="V43" i="48" s="1"/>
  <c r="T44" i="48"/>
  <c r="T45" i="48"/>
  <c r="T46" i="48"/>
  <c r="T47" i="48"/>
  <c r="T48" i="48"/>
  <c r="T49" i="48"/>
  <c r="T50" i="48"/>
  <c r="T51" i="48"/>
  <c r="T52" i="48"/>
  <c r="V52" i="48" s="1"/>
  <c r="T53" i="48"/>
  <c r="V53" i="48" s="1"/>
  <c r="T54" i="48"/>
  <c r="T13" i="48"/>
  <c r="T11" i="48"/>
  <c r="T12" i="48"/>
  <c r="T15" i="48"/>
  <c r="T16" i="48"/>
  <c r="T17" i="48"/>
  <c r="T19" i="48"/>
  <c r="T18" i="48"/>
  <c r="V18" i="48" s="1"/>
  <c r="T20" i="48"/>
  <c r="V20" i="48" s="1"/>
  <c r="T22" i="48"/>
  <c r="T21" i="48"/>
  <c r="T14" i="48"/>
  <c r="R17" i="48"/>
  <c r="R19" i="48"/>
  <c r="R18" i="48"/>
  <c r="R20" i="48"/>
  <c r="R22" i="48"/>
  <c r="R21" i="48"/>
  <c r="R23" i="48"/>
  <c r="R24" i="48"/>
  <c r="R25" i="48"/>
  <c r="R26" i="48"/>
  <c r="R27" i="48"/>
  <c r="R28" i="48"/>
  <c r="R29" i="48"/>
  <c r="R30" i="48"/>
  <c r="R31" i="48"/>
  <c r="R34" i="48"/>
  <c r="R32" i="48"/>
  <c r="R33" i="48"/>
  <c r="R35" i="48"/>
  <c r="R36" i="48"/>
  <c r="R37" i="48"/>
  <c r="R38" i="48"/>
  <c r="R39" i="48"/>
  <c r="R40" i="48"/>
  <c r="R41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3" i="48"/>
  <c r="R11" i="48"/>
  <c r="R12" i="48"/>
  <c r="R15" i="48"/>
  <c r="R16" i="48"/>
  <c r="R14" i="48"/>
  <c r="R14" i="25"/>
  <c r="R13" i="25"/>
  <c r="R15" i="25"/>
  <c r="R11" i="25"/>
  <c r="R16" i="25"/>
  <c r="R17" i="25"/>
  <c r="R18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36" i="25"/>
  <c r="R37" i="25"/>
  <c r="R38" i="25"/>
  <c r="R39" i="25"/>
  <c r="R40" i="25"/>
  <c r="R41" i="25"/>
  <c r="R42" i="25"/>
  <c r="R43" i="25"/>
  <c r="R44" i="25"/>
  <c r="R45" i="25"/>
  <c r="R46" i="25"/>
  <c r="R47" i="25"/>
  <c r="R48" i="25"/>
  <c r="R49" i="25"/>
  <c r="R50" i="25"/>
  <c r="R51" i="25"/>
  <c r="R52" i="25"/>
  <c r="R53" i="25"/>
  <c r="R54" i="25"/>
  <c r="R12" i="25"/>
  <c r="T29" i="19"/>
  <c r="T30" i="19"/>
  <c r="T31" i="19"/>
  <c r="R12" i="19"/>
  <c r="Q35" i="19"/>
  <c r="R31" i="19"/>
  <c r="R30" i="19"/>
  <c r="R34" i="19"/>
  <c r="R28" i="19"/>
  <c r="R27" i="19"/>
  <c r="R33" i="19"/>
  <c r="R24" i="19"/>
  <c r="R23" i="19"/>
  <c r="R22" i="19"/>
  <c r="R26" i="19"/>
  <c r="R32" i="19"/>
  <c r="R21" i="19"/>
  <c r="R20" i="19"/>
  <c r="R19" i="19"/>
  <c r="R18" i="19"/>
  <c r="R17" i="19"/>
  <c r="R25" i="19"/>
  <c r="R15" i="19"/>
  <c r="R16" i="19"/>
  <c r="R14" i="19"/>
  <c r="R13" i="19"/>
  <c r="R11" i="19"/>
  <c r="P18" i="35"/>
  <c r="P14" i="35"/>
  <c r="P12" i="35"/>
  <c r="P13" i="35"/>
  <c r="P15" i="35"/>
  <c r="P16" i="35"/>
  <c r="P11" i="35"/>
  <c r="R16" i="35"/>
  <c r="R17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1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5" i="43"/>
  <c r="R11" i="43"/>
  <c r="R18" i="43"/>
  <c r="R22" i="43"/>
  <c r="R17" i="43"/>
  <c r="R25" i="43"/>
  <c r="R13" i="43"/>
  <c r="R19" i="43"/>
  <c r="R14" i="43"/>
  <c r="R16" i="43"/>
  <c r="R20" i="43"/>
  <c r="R21" i="43"/>
  <c r="R23" i="43"/>
  <c r="R24" i="43"/>
  <c r="R26" i="43"/>
  <c r="R27" i="43"/>
  <c r="R29" i="43"/>
  <c r="R30" i="43"/>
  <c r="R31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2" i="43"/>
  <c r="V30" i="29"/>
  <c r="W55" i="29"/>
  <c r="V56" i="29"/>
  <c r="T56" i="29"/>
  <c r="P56" i="29"/>
  <c r="N56" i="29"/>
  <c r="L56" i="29"/>
  <c r="J56" i="29"/>
  <c r="H56" i="29"/>
  <c r="U56" i="29" s="1"/>
  <c r="F56" i="29"/>
  <c r="W54" i="29"/>
  <c r="V52" i="29"/>
  <c r="T52" i="29"/>
  <c r="R52" i="29"/>
  <c r="P52" i="29"/>
  <c r="N52" i="29"/>
  <c r="L52" i="29"/>
  <c r="J52" i="29"/>
  <c r="H52" i="29"/>
  <c r="U52" i="29" s="1"/>
  <c r="F52" i="29"/>
  <c r="W58" i="29"/>
  <c r="V47" i="29"/>
  <c r="T47" i="29"/>
  <c r="R47" i="29"/>
  <c r="P47" i="29"/>
  <c r="N47" i="29"/>
  <c r="L47" i="29"/>
  <c r="J47" i="29"/>
  <c r="H47" i="29"/>
  <c r="F47" i="29"/>
  <c r="W56" i="29"/>
  <c r="V41" i="29"/>
  <c r="T41" i="29"/>
  <c r="R41" i="29"/>
  <c r="P41" i="29"/>
  <c r="N41" i="29"/>
  <c r="L41" i="29"/>
  <c r="J41" i="29"/>
  <c r="H41" i="29"/>
  <c r="F41" i="29"/>
  <c r="R11" i="29"/>
  <c r="R15" i="29"/>
  <c r="R12" i="29"/>
  <c r="R16" i="29"/>
  <c r="R17" i="29"/>
  <c r="R24" i="29"/>
  <c r="R13" i="29"/>
  <c r="R27" i="29"/>
  <c r="R32" i="29"/>
  <c r="R25" i="29"/>
  <c r="R30" i="29"/>
  <c r="R22" i="29"/>
  <c r="R20" i="29"/>
  <c r="R37" i="29"/>
  <c r="R28" i="29"/>
  <c r="R35" i="29"/>
  <c r="R31" i="29"/>
  <c r="R39" i="29"/>
  <c r="R19" i="29"/>
  <c r="R34" i="29"/>
  <c r="R21" i="29"/>
  <c r="R23" i="29"/>
  <c r="R29" i="29"/>
  <c r="R36" i="29"/>
  <c r="R38" i="29"/>
  <c r="R40" i="29"/>
  <c r="R18" i="29"/>
  <c r="R42" i="29"/>
  <c r="R26" i="29"/>
  <c r="R43" i="29"/>
  <c r="R44" i="29"/>
  <c r="R45" i="29"/>
  <c r="R46" i="29"/>
  <c r="R48" i="29"/>
  <c r="R49" i="29"/>
  <c r="R50" i="29"/>
  <c r="R51" i="29"/>
  <c r="R53" i="29"/>
  <c r="R54" i="29"/>
  <c r="R57" i="29"/>
  <c r="R55" i="29"/>
  <c r="R59" i="29"/>
  <c r="R58" i="29"/>
  <c r="R33" i="29"/>
  <c r="R14" i="29"/>
  <c r="J16" i="41"/>
  <c r="J11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H32" i="19"/>
  <c r="F32" i="19"/>
  <c r="T14" i="31"/>
  <c r="P12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45" i="29"/>
  <c r="P22" i="29"/>
  <c r="U41" i="29" l="1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6" i="45"/>
  <c r="P11" i="19" l="1"/>
  <c r="P13" i="19"/>
  <c r="P14" i="19"/>
  <c r="P15" i="19"/>
  <c r="P17" i="19"/>
  <c r="P18" i="19"/>
  <c r="P19" i="19"/>
  <c r="P20" i="19"/>
  <c r="P21" i="19"/>
  <c r="P16" i="19"/>
  <c r="P22" i="19"/>
  <c r="P24" i="19"/>
  <c r="P25" i="19"/>
  <c r="P26" i="19"/>
  <c r="P23" i="19"/>
  <c r="P27" i="19"/>
  <c r="P28" i="19"/>
  <c r="P29" i="19"/>
  <c r="P30" i="19"/>
  <c r="P31" i="19"/>
  <c r="P34" i="19"/>
  <c r="P33" i="19"/>
  <c r="P12" i="19"/>
  <c r="N12" i="19"/>
  <c r="O35" i="19"/>
  <c r="N13" i="35"/>
  <c r="N12" i="35"/>
  <c r="N14" i="35"/>
  <c r="N15" i="35"/>
  <c r="N17" i="35"/>
  <c r="N16" i="35"/>
  <c r="N19" i="35"/>
  <c r="N18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1" i="35"/>
  <c r="M34" i="35"/>
  <c r="V16" i="31"/>
  <c r="R11" i="41"/>
  <c r="P12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4" i="25"/>
  <c r="U18" i="25"/>
  <c r="P32" i="25"/>
  <c r="P49" i="25"/>
  <c r="P37" i="25"/>
  <c r="P18" i="25"/>
  <c r="P52" i="25"/>
  <c r="P25" i="25"/>
  <c r="P12" i="25"/>
  <c r="P38" i="25"/>
  <c r="P21" i="25"/>
  <c r="P34" i="25"/>
  <c r="P13" i="25"/>
  <c r="P50" i="25"/>
  <c r="P29" i="25"/>
  <c r="P41" i="25"/>
  <c r="P14" i="25"/>
  <c r="P53" i="25"/>
  <c r="P16" i="25"/>
  <c r="P30" i="25"/>
  <c r="P45" i="25"/>
  <c r="P36" i="25"/>
  <c r="P33" i="25"/>
  <c r="P44" i="25"/>
  <c r="P23" i="25"/>
  <c r="P19" i="25"/>
  <c r="P26" i="25"/>
  <c r="P46" i="25"/>
  <c r="P20" i="25"/>
  <c r="P35" i="25"/>
  <c r="P24" i="25"/>
  <c r="P47" i="25"/>
  <c r="P48" i="25"/>
  <c r="P51" i="25"/>
  <c r="P43" i="25"/>
  <c r="P22" i="25"/>
  <c r="P40" i="25"/>
  <c r="P28" i="25"/>
  <c r="P11" i="25"/>
  <c r="P42" i="25"/>
  <c r="P27" i="25"/>
  <c r="P31" i="25"/>
  <c r="P15" i="25"/>
  <c r="P17" i="25"/>
  <c r="P54" i="25"/>
  <c r="P39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30" i="30"/>
  <c r="X27" i="30"/>
  <c r="X11" i="30"/>
  <c r="X24" i="30"/>
  <c r="X29" i="30"/>
  <c r="X38" i="30"/>
  <c r="X36" i="30"/>
  <c r="X20" i="30"/>
  <c r="X28" i="30"/>
  <c r="X40" i="30"/>
  <c r="X25" i="30"/>
  <c r="X18" i="30"/>
  <c r="X17" i="30"/>
  <c r="X42" i="30"/>
  <c r="X41" i="30"/>
  <c r="X26" i="30"/>
  <c r="X19" i="30"/>
  <c r="X34" i="30"/>
  <c r="X39" i="30"/>
  <c r="X32" i="30"/>
  <c r="X21" i="30"/>
  <c r="X23" i="30"/>
  <c r="X14" i="30"/>
  <c r="X43" i="30"/>
  <c r="X13" i="30"/>
  <c r="X12" i="30"/>
  <c r="X44" i="30"/>
  <c r="X31" i="30"/>
  <c r="X35" i="30"/>
  <c r="X16" i="30"/>
  <c r="X33" i="30"/>
  <c r="X37" i="30"/>
  <c r="X15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J26" i="31"/>
  <c r="W26" i="31"/>
  <c r="N14" i="31"/>
  <c r="N13" i="31"/>
  <c r="N11" i="31"/>
  <c r="N17" i="31"/>
  <c r="N15" i="31"/>
  <c r="N16" i="31"/>
  <c r="N19" i="31"/>
  <c r="N18" i="31"/>
  <c r="N21" i="31"/>
  <c r="N22" i="31"/>
  <c r="N23" i="31"/>
  <c r="N20" i="31"/>
  <c r="N25" i="31"/>
  <c r="N12" i="31"/>
  <c r="N27" i="31"/>
  <c r="Y19" i="31"/>
  <c r="A19" i="31" s="1"/>
  <c r="V12" i="31"/>
  <c r="T12" i="31"/>
  <c r="R12" i="31"/>
  <c r="P12" i="31"/>
  <c r="L12" i="31"/>
  <c r="J12" i="31"/>
  <c r="W12" i="31"/>
  <c r="P13" i="31"/>
  <c r="P11" i="31"/>
  <c r="P17" i="31"/>
  <c r="P15" i="31"/>
  <c r="P16" i="31"/>
  <c r="P19" i="31"/>
  <c r="P18" i="31"/>
  <c r="P21" i="31"/>
  <c r="P22" i="31"/>
  <c r="P23" i="31"/>
  <c r="P20" i="31"/>
  <c r="P24" i="31"/>
  <c r="P25" i="31"/>
  <c r="P27" i="31"/>
  <c r="T41" i="25"/>
  <c r="A41" i="25" s="1"/>
  <c r="N41" i="25"/>
  <c r="L41" i="25"/>
  <c r="J41" i="25"/>
  <c r="H41" i="25"/>
  <c r="F41" i="25"/>
  <c r="T45" i="25"/>
  <c r="A45" i="25" s="1"/>
  <c r="N45" i="25"/>
  <c r="L45" i="25"/>
  <c r="J45" i="25"/>
  <c r="H45" i="25"/>
  <c r="F45" i="25"/>
  <c r="L39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5" i="30"/>
  <c r="R45" i="30"/>
  <c r="R30" i="30"/>
  <c r="R27" i="30"/>
  <c r="R11" i="30"/>
  <c r="R24" i="30"/>
  <c r="R29" i="30"/>
  <c r="R20" i="30"/>
  <c r="R28" i="30"/>
  <c r="R40" i="30"/>
  <c r="R25" i="30"/>
  <c r="R18" i="30"/>
  <c r="R17" i="30"/>
  <c r="R22" i="30"/>
  <c r="R26" i="30"/>
  <c r="R19" i="30"/>
  <c r="R34" i="30"/>
  <c r="R39" i="30"/>
  <c r="R32" i="30"/>
  <c r="R21" i="30"/>
  <c r="R23" i="30"/>
  <c r="R14" i="30"/>
  <c r="R13" i="30"/>
  <c r="R12" i="30"/>
  <c r="R31" i="30"/>
  <c r="R35" i="30"/>
  <c r="R16" i="30"/>
  <c r="R33" i="30"/>
  <c r="R37" i="30"/>
  <c r="R36" i="30"/>
  <c r="R38" i="30"/>
  <c r="R41" i="30"/>
  <c r="R43" i="30"/>
  <c r="R42" i="30"/>
  <c r="R15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N20" i="41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3" i="45"/>
  <c r="L32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28" i="44"/>
  <c r="M60" i="29"/>
  <c r="W50" i="29"/>
  <c r="T57" i="29"/>
  <c r="L57" i="29"/>
  <c r="J57" i="29"/>
  <c r="H57" i="29"/>
  <c r="U57" i="29" s="1"/>
  <c r="F57" i="29"/>
  <c r="W53" i="29"/>
  <c r="T55" i="29"/>
  <c r="P55" i="29"/>
  <c r="N55" i="29"/>
  <c r="L55" i="29"/>
  <c r="J55" i="29"/>
  <c r="H55" i="29"/>
  <c r="U55" i="29" s="1"/>
  <c r="F55" i="29"/>
  <c r="W49" i="29"/>
  <c r="T54" i="29"/>
  <c r="P54" i="29"/>
  <c r="N54" i="29"/>
  <c r="L54" i="29"/>
  <c r="J54" i="29"/>
  <c r="H54" i="29"/>
  <c r="U54" i="29" s="1"/>
  <c r="F54" i="29"/>
  <c r="N39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9" i="30"/>
  <c r="P20" i="30"/>
  <c r="P16" i="30"/>
  <c r="P17" i="30"/>
  <c r="P28" i="30"/>
  <c r="P18" i="30"/>
  <c r="P14" i="30"/>
  <c r="P29" i="30"/>
  <c r="P26" i="30"/>
  <c r="P25" i="30"/>
  <c r="P24" i="30"/>
  <c r="P15" i="30"/>
  <c r="P27" i="30"/>
  <c r="P22" i="30"/>
  <c r="P21" i="30"/>
  <c r="P23" i="30"/>
  <c r="P33" i="30"/>
  <c r="P35" i="30"/>
  <c r="P37" i="30"/>
  <c r="P30" i="30"/>
  <c r="P39" i="30"/>
  <c r="P31" i="30"/>
  <c r="P40" i="30"/>
  <c r="P34" i="30"/>
  <c r="P45" i="30"/>
  <c r="P32" i="30"/>
  <c r="P36" i="30"/>
  <c r="P38" i="30"/>
  <c r="P41" i="30"/>
  <c r="P43" i="30"/>
  <c r="P44" i="30"/>
  <c r="P42" i="30"/>
  <c r="P11" i="30"/>
  <c r="P13" i="30"/>
  <c r="P12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P28" i="42"/>
  <c r="P29" i="42"/>
  <c r="P30" i="42"/>
  <c r="P31" i="42"/>
  <c r="P33" i="42"/>
  <c r="P32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O46" i="42"/>
  <c r="J24" i="25"/>
  <c r="V24" i="30"/>
  <c r="N18" i="30"/>
  <c r="N45" i="30"/>
  <c r="N30" i="30"/>
  <c r="N27" i="30"/>
  <c r="N11" i="30"/>
  <c r="N24" i="30"/>
  <c r="N29" i="30"/>
  <c r="N20" i="30"/>
  <c r="N28" i="30"/>
  <c r="N40" i="30"/>
  <c r="N25" i="30"/>
  <c r="N17" i="30"/>
  <c r="N22" i="30"/>
  <c r="N26" i="30"/>
  <c r="N19" i="30"/>
  <c r="N34" i="30"/>
  <c r="N39" i="30"/>
  <c r="N32" i="30"/>
  <c r="N21" i="30"/>
  <c r="N23" i="30"/>
  <c r="N14" i="30"/>
  <c r="N13" i="30"/>
  <c r="N12" i="30"/>
  <c r="N31" i="30"/>
  <c r="N35" i="30"/>
  <c r="N16" i="30"/>
  <c r="N33" i="30"/>
  <c r="N37" i="30"/>
  <c r="N36" i="30"/>
  <c r="N38" i="30"/>
  <c r="N41" i="30"/>
  <c r="N43" i="30"/>
  <c r="N44" i="30"/>
  <c r="N42" i="30"/>
  <c r="N15" i="30"/>
  <c r="J11" i="19"/>
  <c r="J13" i="19"/>
  <c r="J23" i="19"/>
  <c r="J15" i="19"/>
  <c r="J14" i="19"/>
  <c r="J24" i="19"/>
  <c r="J26" i="19"/>
  <c r="J30" i="19"/>
  <c r="J12" i="19"/>
  <c r="J27" i="19"/>
  <c r="J21" i="19"/>
  <c r="J31" i="19"/>
  <c r="J17" i="19"/>
  <c r="J18" i="19"/>
  <c r="J19" i="19"/>
  <c r="J16" i="19"/>
  <c r="J22" i="19"/>
  <c r="J25" i="19"/>
  <c r="J28" i="19"/>
  <c r="J29" i="19"/>
  <c r="J34" i="19"/>
  <c r="J33" i="19"/>
  <c r="J20" i="19"/>
  <c r="I35" i="19"/>
  <c r="X11" i="31"/>
  <c r="I46" i="42"/>
  <c r="P18" i="41"/>
  <c r="J14" i="31"/>
  <c r="J13" i="31"/>
  <c r="J16" i="31"/>
  <c r="J17" i="31"/>
  <c r="J19" i="31"/>
  <c r="J22" i="31"/>
  <c r="J15" i="31"/>
  <c r="J23" i="31"/>
  <c r="J20" i="31"/>
  <c r="J21" i="31"/>
  <c r="J27" i="31"/>
  <c r="J18" i="31"/>
  <c r="J24" i="31"/>
  <c r="J11" i="3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3" i="41"/>
  <c r="J15" i="41"/>
  <c r="J12" i="41"/>
  <c r="J19" i="41"/>
  <c r="J17" i="41"/>
  <c r="J21" i="41"/>
  <c r="J14" i="41"/>
  <c r="J20" i="41"/>
  <c r="J22" i="41"/>
  <c r="J23" i="41"/>
  <c r="J18" i="41"/>
  <c r="J24" i="41"/>
  <c r="J19" i="30"/>
  <c r="J12" i="30"/>
  <c r="J20" i="30"/>
  <c r="J18" i="30"/>
  <c r="J14" i="30"/>
  <c r="J16" i="30"/>
  <c r="J15" i="30"/>
  <c r="J26" i="30"/>
  <c r="J29" i="30"/>
  <c r="J28" i="30"/>
  <c r="J24" i="30"/>
  <c r="J17" i="30"/>
  <c r="J27" i="30"/>
  <c r="J21" i="30"/>
  <c r="J33" i="30"/>
  <c r="J37" i="30"/>
  <c r="J25" i="30"/>
  <c r="J35" i="30"/>
  <c r="J39" i="30"/>
  <c r="J40" i="30"/>
  <c r="J22" i="30"/>
  <c r="J23" i="30"/>
  <c r="J45" i="30"/>
  <c r="J30" i="30"/>
  <c r="J31" i="30"/>
  <c r="J34" i="30"/>
  <c r="J36" i="30"/>
  <c r="J38" i="30"/>
  <c r="J41" i="30"/>
  <c r="J43" i="30"/>
  <c r="J44" i="30"/>
  <c r="J42" i="30"/>
  <c r="J13" i="30"/>
  <c r="I46" i="30"/>
  <c r="L28" i="42"/>
  <c r="L33" i="42"/>
  <c r="L29" i="42"/>
  <c r="L30" i="42"/>
  <c r="L32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K46" i="42"/>
  <c r="F14" i="25"/>
  <c r="F33" i="25"/>
  <c r="F18" i="25"/>
  <c r="F17" i="25"/>
  <c r="F28" i="25"/>
  <c r="F38" i="25"/>
  <c r="F23" i="25"/>
  <c r="F22" i="25"/>
  <c r="F30" i="25"/>
  <c r="F19" i="25"/>
  <c r="F24" i="25"/>
  <c r="F25" i="25"/>
  <c r="F35" i="25"/>
  <c r="F21" i="25"/>
  <c r="F29" i="25"/>
  <c r="F52" i="25"/>
  <c r="F13" i="25"/>
  <c r="F15" i="25"/>
  <c r="F16" i="25"/>
  <c r="F40" i="25"/>
  <c r="F31" i="25"/>
  <c r="F11" i="25"/>
  <c r="F26" i="25"/>
  <c r="F27" i="25"/>
  <c r="F20" i="25"/>
  <c r="F36" i="25"/>
  <c r="F39" i="25"/>
  <c r="F37" i="25"/>
  <c r="F43" i="25"/>
  <c r="F42" i="25"/>
  <c r="F44" i="25"/>
  <c r="F46" i="25"/>
  <c r="F47" i="25"/>
  <c r="F50" i="25"/>
  <c r="F51" i="25"/>
  <c r="F48" i="25"/>
  <c r="F53" i="25"/>
  <c r="F54" i="25"/>
  <c r="F49" i="25"/>
  <c r="F12" i="25"/>
  <c r="E55" i="25"/>
  <c r="F17" i="48"/>
  <c r="F18" i="48"/>
  <c r="F14" i="48"/>
  <c r="F21" i="48"/>
  <c r="F35" i="48"/>
  <c r="F11" i="48"/>
  <c r="F16" i="48"/>
  <c r="F20" i="48"/>
  <c r="F13" i="48"/>
  <c r="F12" i="48"/>
  <c r="F24" i="48"/>
  <c r="F22" i="48"/>
  <c r="F26" i="48"/>
  <c r="F15" i="48"/>
  <c r="F23" i="48"/>
  <c r="F25" i="48"/>
  <c r="F31" i="48"/>
  <c r="F29" i="48"/>
  <c r="F30" i="48"/>
  <c r="F33" i="48"/>
  <c r="F28" i="48"/>
  <c r="F36" i="48"/>
  <c r="F34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19" i="48"/>
  <c r="E55" i="48"/>
  <c r="H36" i="44"/>
  <c r="H15" i="29"/>
  <c r="H12" i="29"/>
  <c r="H14" i="29"/>
  <c r="H17" i="29"/>
  <c r="H16" i="29"/>
  <c r="H13" i="29"/>
  <c r="H24" i="29"/>
  <c r="H20" i="29"/>
  <c r="H19" i="29"/>
  <c r="H31" i="29"/>
  <c r="H27" i="29"/>
  <c r="H22" i="29"/>
  <c r="H32" i="29"/>
  <c r="H21" i="29"/>
  <c r="H35" i="29"/>
  <c r="H37" i="29"/>
  <c r="H25" i="29"/>
  <c r="H34" i="29"/>
  <c r="H42" i="29"/>
  <c r="H43" i="29"/>
  <c r="H23" i="29"/>
  <c r="H44" i="29"/>
  <c r="H59" i="29"/>
  <c r="U59" i="29" s="1"/>
  <c r="H28" i="29"/>
  <c r="H39" i="29"/>
  <c r="H30" i="29"/>
  <c r="H18" i="29"/>
  <c r="H46" i="29"/>
  <c r="H49" i="29"/>
  <c r="U49" i="29" s="1"/>
  <c r="H29" i="29"/>
  <c r="H38" i="29"/>
  <c r="H50" i="29"/>
  <c r="U50" i="29" s="1"/>
  <c r="H26" i="29"/>
  <c r="H53" i="29"/>
  <c r="U53" i="29" s="1"/>
  <c r="H36" i="29"/>
  <c r="H45" i="29"/>
  <c r="H48" i="29"/>
  <c r="U48" i="29" s="1"/>
  <c r="H51" i="29"/>
  <c r="U51" i="29" s="1"/>
  <c r="H33" i="29"/>
  <c r="H11" i="29"/>
  <c r="G60" i="29"/>
  <c r="H12" i="43"/>
  <c r="H15" i="43"/>
  <c r="H21" i="43"/>
  <c r="H25" i="43"/>
  <c r="H22" i="43"/>
  <c r="H19" i="43"/>
  <c r="H24" i="43"/>
  <c r="H30" i="43"/>
  <c r="U30" i="43" s="1"/>
  <c r="H18" i="43"/>
  <c r="H20" i="43"/>
  <c r="H16" i="43"/>
  <c r="H17" i="43"/>
  <c r="H23" i="43"/>
  <c r="H13" i="43"/>
  <c r="H14" i="43"/>
  <c r="H27" i="43"/>
  <c r="H29" i="43"/>
  <c r="U29" i="43" s="1"/>
  <c r="H31" i="43"/>
  <c r="U31" i="43" s="1"/>
  <c r="H32" i="43"/>
  <c r="U32" i="43" s="1"/>
  <c r="H33" i="43"/>
  <c r="U33" i="43" s="1"/>
  <c r="H28" i="43"/>
  <c r="H34" i="43"/>
  <c r="U34" i="43" s="1"/>
  <c r="H35" i="43"/>
  <c r="U35" i="43" s="1"/>
  <c r="H36" i="43"/>
  <c r="U36" i="43" s="1"/>
  <c r="H37" i="43"/>
  <c r="U37" i="43" s="1"/>
  <c r="H38" i="43"/>
  <c r="U38" i="43" s="1"/>
  <c r="H39" i="43"/>
  <c r="U39" i="43" s="1"/>
  <c r="H40" i="43"/>
  <c r="U40" i="43" s="1"/>
  <c r="H41" i="43"/>
  <c r="U41" i="43" s="1"/>
  <c r="H42" i="43"/>
  <c r="U42" i="43" s="1"/>
  <c r="H43" i="43"/>
  <c r="U43" i="43" s="1"/>
  <c r="H44" i="43"/>
  <c r="U44" i="43" s="1"/>
  <c r="H45" i="43"/>
  <c r="U45" i="43" s="1"/>
  <c r="H46" i="43"/>
  <c r="U46" i="43" s="1"/>
  <c r="H47" i="43"/>
  <c r="U47" i="43" s="1"/>
  <c r="H48" i="43"/>
  <c r="U48" i="43" s="1"/>
  <c r="H49" i="43"/>
  <c r="U49" i="43" s="1"/>
  <c r="H50" i="43"/>
  <c r="U50" i="43" s="1"/>
  <c r="H51" i="43"/>
  <c r="U51" i="43" s="1"/>
  <c r="H52" i="43"/>
  <c r="U52" i="43" s="1"/>
  <c r="H11" i="43"/>
  <c r="G53" i="43"/>
  <c r="F30" i="19"/>
  <c r="F26" i="19"/>
  <c r="F24" i="19"/>
  <c r="F14" i="19"/>
  <c r="F15" i="19"/>
  <c r="F23" i="19"/>
  <c r="F13" i="19"/>
  <c r="F11" i="19"/>
  <c r="F20" i="19"/>
  <c r="F12" i="19"/>
  <c r="F27" i="19"/>
  <c r="F21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1" i="48"/>
  <c r="N41" i="48"/>
  <c r="L41" i="48"/>
  <c r="J41" i="48"/>
  <c r="H41" i="48"/>
  <c r="U40" i="48"/>
  <c r="A40" i="48" s="1"/>
  <c r="P40" i="48"/>
  <c r="N40" i="48"/>
  <c r="L40" i="48"/>
  <c r="J40" i="48"/>
  <c r="H40" i="48"/>
  <c r="U39" i="48"/>
  <c r="A39" i="48" s="1"/>
  <c r="P39" i="48"/>
  <c r="N39" i="48"/>
  <c r="L39" i="48"/>
  <c r="J39" i="48"/>
  <c r="H39" i="48"/>
  <c r="U38" i="48"/>
  <c r="A38" i="48" s="1"/>
  <c r="P38" i="48"/>
  <c r="N38" i="48"/>
  <c r="L38" i="48"/>
  <c r="J38" i="48"/>
  <c r="H38" i="48"/>
  <c r="U37" i="48"/>
  <c r="A37" i="48" s="1"/>
  <c r="P37" i="48"/>
  <c r="N37" i="48"/>
  <c r="L37" i="48"/>
  <c r="J37" i="48"/>
  <c r="H37" i="48"/>
  <c r="U16" i="48"/>
  <c r="P34" i="48"/>
  <c r="N34" i="48"/>
  <c r="L34" i="48"/>
  <c r="H34" i="48"/>
  <c r="U18" i="48"/>
  <c r="P36" i="48"/>
  <c r="N36" i="48"/>
  <c r="L36" i="48"/>
  <c r="J36" i="48"/>
  <c r="H36" i="48"/>
  <c r="U13" i="48"/>
  <c r="P28" i="48"/>
  <c r="N28" i="48"/>
  <c r="L28" i="48"/>
  <c r="J28" i="48"/>
  <c r="H28" i="48"/>
  <c r="U27" i="48"/>
  <c r="P33" i="48"/>
  <c r="L33" i="48"/>
  <c r="J33" i="48"/>
  <c r="H33" i="48"/>
  <c r="U32" i="48"/>
  <c r="N30" i="48"/>
  <c r="L30" i="48"/>
  <c r="J30" i="48"/>
  <c r="H30" i="48"/>
  <c r="U35" i="48"/>
  <c r="P29" i="48"/>
  <c r="N29" i="48"/>
  <c r="L29" i="48"/>
  <c r="J29" i="48"/>
  <c r="H29" i="48"/>
  <c r="U25" i="48"/>
  <c r="P31" i="48"/>
  <c r="N31" i="48"/>
  <c r="L31" i="48"/>
  <c r="J31" i="48"/>
  <c r="H31" i="48"/>
  <c r="U24" i="48"/>
  <c r="P25" i="48"/>
  <c r="N25" i="48"/>
  <c r="L25" i="48"/>
  <c r="J25" i="48"/>
  <c r="H25" i="48"/>
  <c r="U31" i="48"/>
  <c r="P23" i="48"/>
  <c r="N23" i="48"/>
  <c r="L23" i="48"/>
  <c r="J23" i="48"/>
  <c r="H23" i="48"/>
  <c r="U36" i="48"/>
  <c r="P27" i="48"/>
  <c r="N27" i="48"/>
  <c r="L27" i="48"/>
  <c r="J27" i="48"/>
  <c r="H27" i="48"/>
  <c r="U20" i="48"/>
  <c r="P15" i="48"/>
  <c r="N15" i="48"/>
  <c r="L15" i="48"/>
  <c r="J15" i="48"/>
  <c r="H15" i="48"/>
  <c r="U29" i="48"/>
  <c r="P26" i="48"/>
  <c r="N26" i="48"/>
  <c r="L26" i="48"/>
  <c r="J26" i="48"/>
  <c r="H26" i="48"/>
  <c r="U30" i="48"/>
  <c r="P22" i="48"/>
  <c r="N22" i="48"/>
  <c r="L22" i="48"/>
  <c r="J22" i="48"/>
  <c r="H22" i="48"/>
  <c r="U28" i="48"/>
  <c r="P24" i="48"/>
  <c r="N24" i="48"/>
  <c r="L24" i="48"/>
  <c r="J24" i="48"/>
  <c r="H24" i="48"/>
  <c r="U22" i="48"/>
  <c r="N12" i="48"/>
  <c r="L12" i="48"/>
  <c r="J12" i="48"/>
  <c r="H12" i="48"/>
  <c r="U33" i="48"/>
  <c r="P13" i="48"/>
  <c r="N13" i="48"/>
  <c r="L13" i="48"/>
  <c r="J13" i="48"/>
  <c r="H13" i="48"/>
  <c r="U19" i="48"/>
  <c r="P20" i="48"/>
  <c r="N20" i="48"/>
  <c r="L20" i="48"/>
  <c r="J20" i="48"/>
  <c r="H20" i="48"/>
  <c r="U23" i="48"/>
  <c r="P16" i="48"/>
  <c r="N16" i="48"/>
  <c r="L16" i="48"/>
  <c r="J16" i="48"/>
  <c r="H16" i="48"/>
  <c r="U14" i="48"/>
  <c r="P11" i="48"/>
  <c r="N11" i="48"/>
  <c r="L11" i="48"/>
  <c r="J11" i="48"/>
  <c r="H11" i="48"/>
  <c r="U11" i="48"/>
  <c r="P32" i="48"/>
  <c r="N32" i="48"/>
  <c r="L32" i="48"/>
  <c r="J32" i="48"/>
  <c r="H32" i="48"/>
  <c r="U12" i="48"/>
  <c r="P35" i="48"/>
  <c r="N35" i="48"/>
  <c r="L35" i="48"/>
  <c r="J35" i="48"/>
  <c r="H35" i="48"/>
  <c r="U26" i="48"/>
  <c r="P21" i="48"/>
  <c r="N21" i="48"/>
  <c r="L21" i="48"/>
  <c r="J21" i="48"/>
  <c r="H21" i="48"/>
  <c r="U34" i="48"/>
  <c r="P14" i="48"/>
  <c r="N14" i="48"/>
  <c r="L14" i="48"/>
  <c r="J14" i="48"/>
  <c r="H14" i="48"/>
  <c r="U21" i="48"/>
  <c r="P18" i="48"/>
  <c r="N18" i="48"/>
  <c r="L18" i="48"/>
  <c r="J18" i="48"/>
  <c r="H18" i="48"/>
  <c r="U15" i="48"/>
  <c r="P17" i="48"/>
  <c r="N17" i="48"/>
  <c r="L17" i="48"/>
  <c r="J17" i="48"/>
  <c r="H17" i="48"/>
  <c r="U17" i="48"/>
  <c r="P19" i="48"/>
  <c r="N19" i="48"/>
  <c r="L19" i="48"/>
  <c r="J19" i="48"/>
  <c r="H19" i="48"/>
  <c r="G2" i="48"/>
  <c r="N39" i="25"/>
  <c r="N37" i="25"/>
  <c r="N43" i="25"/>
  <c r="N42" i="25"/>
  <c r="N44" i="25"/>
  <c r="N46" i="25"/>
  <c r="N47" i="25"/>
  <c r="N50" i="25"/>
  <c r="N51" i="25"/>
  <c r="N48" i="25"/>
  <c r="N54" i="25"/>
  <c r="N49" i="25"/>
  <c r="F41" i="45"/>
  <c r="F21" i="45"/>
  <c r="F23" i="45"/>
  <c r="F40" i="45"/>
  <c r="F46" i="45"/>
  <c r="F30" i="45"/>
  <c r="F44" i="45"/>
  <c r="F31" i="45"/>
  <c r="F24" i="45"/>
  <c r="F43" i="45"/>
  <c r="F45" i="45"/>
  <c r="F33" i="45"/>
  <c r="F29" i="45"/>
  <c r="F47" i="45"/>
  <c r="F48" i="45"/>
  <c r="F49" i="45"/>
  <c r="F50" i="45"/>
  <c r="F51" i="45"/>
  <c r="F52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8" i="47"/>
  <c r="L28" i="47"/>
  <c r="J28" i="47"/>
  <c r="H28" i="47"/>
  <c r="F28" i="47"/>
  <c r="Q27" i="47"/>
  <c r="A27" i="47" s="1"/>
  <c r="N27" i="47"/>
  <c r="L27" i="47"/>
  <c r="J27" i="47"/>
  <c r="H27" i="47"/>
  <c r="F27" i="47"/>
  <c r="Q26" i="47"/>
  <c r="A26" i="47" s="1"/>
  <c r="N26" i="47"/>
  <c r="L26" i="47"/>
  <c r="J26" i="47"/>
  <c r="H26" i="47"/>
  <c r="F26" i="47"/>
  <c r="Q25" i="47"/>
  <c r="A25" i="47" s="1"/>
  <c r="N25" i="47"/>
  <c r="L25" i="47"/>
  <c r="J25" i="47"/>
  <c r="H25" i="47"/>
  <c r="F25" i="47"/>
  <c r="Q20" i="47"/>
  <c r="A20" i="47" s="1"/>
  <c r="N19" i="47"/>
  <c r="L19" i="47"/>
  <c r="J19" i="47"/>
  <c r="F19" i="47"/>
  <c r="Q19" i="47"/>
  <c r="A19" i="47" s="1"/>
  <c r="N17" i="47"/>
  <c r="L17" i="47"/>
  <c r="J17" i="47"/>
  <c r="F17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5" i="47"/>
  <c r="L15" i="47"/>
  <c r="J15" i="47"/>
  <c r="F15" i="47"/>
  <c r="Q13" i="47"/>
  <c r="A13" i="47" s="1"/>
  <c r="N14" i="47"/>
  <c r="L14" i="47"/>
  <c r="J14" i="47"/>
  <c r="F14" i="47"/>
  <c r="Q17" i="47"/>
  <c r="A17" i="47" s="1"/>
  <c r="L18" i="47"/>
  <c r="J18" i="47"/>
  <c r="F18" i="47"/>
  <c r="Q22" i="47"/>
  <c r="A22" i="47" s="1"/>
  <c r="N22" i="47"/>
  <c r="L22" i="47"/>
  <c r="J22" i="47"/>
  <c r="H22" i="47"/>
  <c r="F22" i="47"/>
  <c r="Q24" i="47"/>
  <c r="A24" i="47" s="1"/>
  <c r="N24" i="47"/>
  <c r="L24" i="47"/>
  <c r="J24" i="47"/>
  <c r="H24" i="47"/>
  <c r="F24" i="47"/>
  <c r="Q18" i="47"/>
  <c r="A18" i="47" s="1"/>
  <c r="N20" i="47"/>
  <c r="L20" i="47"/>
  <c r="J20" i="47"/>
  <c r="Q16" i="47"/>
  <c r="A16" i="47" s="1"/>
  <c r="N16" i="47"/>
  <c r="L16" i="47"/>
  <c r="J16" i="47"/>
  <c r="F16" i="47"/>
  <c r="Q12" i="47"/>
  <c r="A12" i="47" s="1"/>
  <c r="N12" i="47"/>
  <c r="L12" i="47"/>
  <c r="J12" i="47"/>
  <c r="F12" i="47"/>
  <c r="Q14" i="47"/>
  <c r="A14" i="47" s="1"/>
  <c r="N13" i="47"/>
  <c r="L13" i="47"/>
  <c r="J13" i="47"/>
  <c r="F13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6" i="46"/>
  <c r="J16" i="46"/>
  <c r="H16" i="46"/>
  <c r="F16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5" i="46"/>
  <c r="L15" i="46"/>
  <c r="J15" i="46"/>
  <c r="H15" i="46"/>
  <c r="F15" i="46"/>
  <c r="Q12" i="46"/>
  <c r="A12" i="46" s="1"/>
  <c r="P12" i="46"/>
  <c r="N12" i="46"/>
  <c r="L12" i="46"/>
  <c r="J12" i="46"/>
  <c r="H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I54" i="46" s="1"/>
  <c r="M53" i="45"/>
  <c r="K53" i="45"/>
  <c r="I53" i="45"/>
  <c r="G53" i="45"/>
  <c r="E53" i="45"/>
  <c r="Q52" i="45"/>
  <c r="A52" i="45" s="1"/>
  <c r="P52" i="45"/>
  <c r="N52" i="45"/>
  <c r="L52" i="45"/>
  <c r="J52" i="45"/>
  <c r="H52" i="45"/>
  <c r="Q51" i="45"/>
  <c r="A51" i="45" s="1"/>
  <c r="P51" i="45"/>
  <c r="N51" i="45"/>
  <c r="L51" i="45"/>
  <c r="J51" i="45"/>
  <c r="H51" i="45"/>
  <c r="Q50" i="45"/>
  <c r="A50" i="45" s="1"/>
  <c r="P50" i="45"/>
  <c r="N50" i="45"/>
  <c r="L50" i="45"/>
  <c r="J50" i="45"/>
  <c r="H50" i="45"/>
  <c r="Q49" i="45"/>
  <c r="A49" i="45" s="1"/>
  <c r="P49" i="45"/>
  <c r="L49" i="45"/>
  <c r="J49" i="45"/>
  <c r="H49" i="45"/>
  <c r="Q48" i="45"/>
  <c r="A48" i="45" s="1"/>
  <c r="P48" i="45"/>
  <c r="N48" i="45"/>
  <c r="L48" i="45"/>
  <c r="J48" i="45"/>
  <c r="H48" i="45"/>
  <c r="Q47" i="45"/>
  <c r="A47" i="45" s="1"/>
  <c r="P47" i="45"/>
  <c r="N47" i="45"/>
  <c r="L47" i="45"/>
  <c r="J47" i="45"/>
  <c r="H47" i="45"/>
  <c r="Q36" i="45"/>
  <c r="A36" i="45" s="1"/>
  <c r="P36" i="45"/>
  <c r="N29" i="45"/>
  <c r="L29" i="45"/>
  <c r="J29" i="45"/>
  <c r="H29" i="45"/>
  <c r="Q38" i="45"/>
  <c r="A38" i="45" s="1"/>
  <c r="P38" i="45"/>
  <c r="N33" i="45"/>
  <c r="L33" i="45"/>
  <c r="J33" i="45"/>
  <c r="H33" i="45"/>
  <c r="Q45" i="45"/>
  <c r="A45" i="45" s="1"/>
  <c r="P45" i="45"/>
  <c r="N45" i="45"/>
  <c r="L45" i="45"/>
  <c r="J45" i="45"/>
  <c r="H45" i="45"/>
  <c r="Q43" i="45"/>
  <c r="A43" i="45" s="1"/>
  <c r="P43" i="45"/>
  <c r="N43" i="45"/>
  <c r="L43" i="45"/>
  <c r="J43" i="45"/>
  <c r="Q46" i="45"/>
  <c r="P33" i="45"/>
  <c r="N24" i="45"/>
  <c r="L24" i="45"/>
  <c r="J24" i="45"/>
  <c r="H24" i="45"/>
  <c r="Q44" i="45"/>
  <c r="P37" i="45"/>
  <c r="N31" i="45"/>
  <c r="L31" i="45"/>
  <c r="J31" i="45"/>
  <c r="H31" i="45"/>
  <c r="Q42" i="45"/>
  <c r="P44" i="45"/>
  <c r="N44" i="45"/>
  <c r="L44" i="45"/>
  <c r="J44" i="45"/>
  <c r="H44" i="45"/>
  <c r="Q20" i="45"/>
  <c r="P20" i="45"/>
  <c r="N30" i="45"/>
  <c r="L30" i="45"/>
  <c r="J30" i="45"/>
  <c r="H30" i="45"/>
  <c r="Q33" i="45"/>
  <c r="P46" i="45"/>
  <c r="N46" i="45"/>
  <c r="L46" i="45"/>
  <c r="J46" i="45"/>
  <c r="Q28" i="45"/>
  <c r="P24" i="45"/>
  <c r="N40" i="45"/>
  <c r="L40" i="45"/>
  <c r="J40" i="45"/>
  <c r="H40" i="45"/>
  <c r="Q26" i="45"/>
  <c r="P32" i="45"/>
  <c r="N23" i="45"/>
  <c r="J23" i="45"/>
  <c r="H23" i="45"/>
  <c r="Q37" i="45"/>
  <c r="P35" i="45"/>
  <c r="N28" i="45"/>
  <c r="L28" i="45"/>
  <c r="J28" i="45"/>
  <c r="H28" i="45"/>
  <c r="Q27" i="45"/>
  <c r="P31" i="45"/>
  <c r="N21" i="45"/>
  <c r="L21" i="45"/>
  <c r="J21" i="45"/>
  <c r="H21" i="45"/>
  <c r="Q41" i="45"/>
  <c r="P42" i="45"/>
  <c r="N41" i="45"/>
  <c r="L41" i="45"/>
  <c r="J41" i="45"/>
  <c r="Q40" i="45"/>
  <c r="P39" i="45"/>
  <c r="N34" i="45"/>
  <c r="L34" i="45"/>
  <c r="J34" i="45"/>
  <c r="H34" i="45"/>
  <c r="F34" i="45"/>
  <c r="Q25" i="45"/>
  <c r="P29" i="45"/>
  <c r="N18" i="45"/>
  <c r="L18" i="45"/>
  <c r="J18" i="45"/>
  <c r="H18" i="45"/>
  <c r="F18" i="45"/>
  <c r="Q39" i="45"/>
  <c r="P27" i="45"/>
  <c r="N38" i="45"/>
  <c r="L38" i="45"/>
  <c r="J38" i="45"/>
  <c r="F38" i="45"/>
  <c r="Q31" i="45"/>
  <c r="P40" i="45"/>
  <c r="L36" i="45"/>
  <c r="J36" i="45"/>
  <c r="H36" i="45"/>
  <c r="F36" i="45"/>
  <c r="Q35" i="45"/>
  <c r="P41" i="45"/>
  <c r="N39" i="45"/>
  <c r="L39" i="45"/>
  <c r="J39" i="45"/>
  <c r="H39" i="45"/>
  <c r="F39" i="45"/>
  <c r="Q34" i="45"/>
  <c r="P22" i="45"/>
  <c r="N35" i="45"/>
  <c r="L35" i="45"/>
  <c r="J35" i="45"/>
  <c r="H35" i="45"/>
  <c r="F35" i="45"/>
  <c r="Q30" i="45"/>
  <c r="P34" i="45"/>
  <c r="N26" i="45"/>
  <c r="L26" i="45"/>
  <c r="J26" i="45"/>
  <c r="H26" i="45"/>
  <c r="F26" i="45"/>
  <c r="Q19" i="45"/>
  <c r="P16" i="45"/>
  <c r="N14" i="45"/>
  <c r="L14" i="45"/>
  <c r="J14" i="45"/>
  <c r="H14" i="45"/>
  <c r="F14" i="45"/>
  <c r="Q32" i="45"/>
  <c r="P23" i="45"/>
  <c r="N37" i="45"/>
  <c r="L37" i="45"/>
  <c r="J37" i="45"/>
  <c r="H37" i="45"/>
  <c r="F37" i="45"/>
  <c r="Q23" i="45"/>
  <c r="P28" i="45"/>
  <c r="N17" i="45"/>
  <c r="L17" i="45"/>
  <c r="J17" i="45"/>
  <c r="H17" i="45"/>
  <c r="F17" i="45"/>
  <c r="Q22" i="45"/>
  <c r="A26" i="45" s="1"/>
  <c r="P26" i="45"/>
  <c r="L16" i="45"/>
  <c r="J16" i="45"/>
  <c r="F16" i="45"/>
  <c r="Q29" i="45"/>
  <c r="P25" i="45"/>
  <c r="N42" i="45"/>
  <c r="L42" i="45"/>
  <c r="J42" i="45"/>
  <c r="H42" i="45"/>
  <c r="Q12" i="45"/>
  <c r="P12" i="45"/>
  <c r="N12" i="45"/>
  <c r="L12" i="45"/>
  <c r="J12" i="45"/>
  <c r="F12" i="45"/>
  <c r="O12" i="45" s="1"/>
  <c r="Q21" i="45"/>
  <c r="P30" i="45"/>
  <c r="N20" i="45"/>
  <c r="J20" i="45"/>
  <c r="H20" i="45"/>
  <c r="F20" i="45"/>
  <c r="Q16" i="45"/>
  <c r="P19" i="45"/>
  <c r="N27" i="45"/>
  <c r="L27" i="45"/>
  <c r="J27" i="45"/>
  <c r="H27" i="45"/>
  <c r="F27" i="45"/>
  <c r="Q15" i="45"/>
  <c r="P17" i="45"/>
  <c r="N22" i="45"/>
  <c r="L22" i="45"/>
  <c r="J22" i="45"/>
  <c r="H22" i="45"/>
  <c r="F22" i="45"/>
  <c r="Q17" i="45"/>
  <c r="P15" i="45"/>
  <c r="N19" i="45"/>
  <c r="L19" i="45"/>
  <c r="J19" i="45"/>
  <c r="H19" i="45"/>
  <c r="F19" i="45"/>
  <c r="Q24" i="45"/>
  <c r="P18" i="45"/>
  <c r="N25" i="45"/>
  <c r="L25" i="45"/>
  <c r="J25" i="45"/>
  <c r="H25" i="45"/>
  <c r="F25" i="45"/>
  <c r="Q13" i="45"/>
  <c r="P13" i="45"/>
  <c r="N13" i="45"/>
  <c r="L13" i="45"/>
  <c r="J13" i="45"/>
  <c r="H13" i="45"/>
  <c r="F13" i="45"/>
  <c r="Q14" i="45"/>
  <c r="A14" i="45" s="1"/>
  <c r="P14" i="45"/>
  <c r="N15" i="45"/>
  <c r="L15" i="45"/>
  <c r="J15" i="45"/>
  <c r="H15" i="45"/>
  <c r="F15" i="45"/>
  <c r="Q11" i="45"/>
  <c r="P11" i="45"/>
  <c r="N11" i="45"/>
  <c r="L11" i="45"/>
  <c r="J11" i="45"/>
  <c r="F11" i="45"/>
  <c r="O11" i="45" s="1"/>
  <c r="Q18" i="45"/>
  <c r="P21" i="45"/>
  <c r="N32" i="45"/>
  <c r="J32" i="45"/>
  <c r="H32" i="45"/>
  <c r="F32" i="45"/>
  <c r="G3" i="45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Q45" i="44"/>
  <c r="A45" i="44" s="1"/>
  <c r="N45" i="44"/>
  <c r="L45" i="44"/>
  <c r="J45" i="44"/>
  <c r="H45" i="44"/>
  <c r="F45" i="44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J41" i="44"/>
  <c r="H41" i="44"/>
  <c r="F41" i="44"/>
  <c r="Q40" i="44"/>
  <c r="A40" i="44" s="1"/>
  <c r="N40" i="44"/>
  <c r="L40" i="44"/>
  <c r="J40" i="44"/>
  <c r="H40" i="44"/>
  <c r="F40" i="44"/>
  <c r="Q39" i="44"/>
  <c r="A39" i="44" s="1"/>
  <c r="N39" i="44"/>
  <c r="L39" i="44"/>
  <c r="J39" i="44"/>
  <c r="H39" i="44"/>
  <c r="F39" i="44"/>
  <c r="Q31" i="44"/>
  <c r="A31" i="44" s="1"/>
  <c r="N31" i="44"/>
  <c r="L31" i="44"/>
  <c r="J31" i="44"/>
  <c r="H31" i="44"/>
  <c r="Q35" i="44"/>
  <c r="A35" i="44" s="1"/>
  <c r="N35" i="44"/>
  <c r="L35" i="44"/>
  <c r="J35" i="44"/>
  <c r="H35" i="44"/>
  <c r="F35" i="44"/>
  <c r="Q28" i="44"/>
  <c r="A28" i="44" s="1"/>
  <c r="N28" i="44"/>
  <c r="J28" i="44"/>
  <c r="H28" i="44"/>
  <c r="F28" i="44"/>
  <c r="Q22" i="44"/>
  <c r="A22" i="44" s="1"/>
  <c r="N22" i="44"/>
  <c r="L22" i="44"/>
  <c r="J22" i="44"/>
  <c r="H22" i="44"/>
  <c r="F22" i="44"/>
  <c r="Q29" i="44"/>
  <c r="A29" i="44" s="1"/>
  <c r="N29" i="44"/>
  <c r="L29" i="44"/>
  <c r="J29" i="44"/>
  <c r="H29" i="44"/>
  <c r="Q38" i="44"/>
  <c r="N37" i="44"/>
  <c r="L37" i="44"/>
  <c r="J37" i="44"/>
  <c r="H37" i="44"/>
  <c r="F37" i="44"/>
  <c r="Q37" i="44"/>
  <c r="N34" i="44"/>
  <c r="L34" i="44"/>
  <c r="J34" i="44"/>
  <c r="H34" i="44"/>
  <c r="F34" i="44"/>
  <c r="Q36" i="44"/>
  <c r="N33" i="44"/>
  <c r="L33" i="44"/>
  <c r="J33" i="44"/>
  <c r="H33" i="44"/>
  <c r="F33" i="44"/>
  <c r="Q32" i="44"/>
  <c r="N30" i="44"/>
  <c r="L30" i="44"/>
  <c r="J30" i="44"/>
  <c r="H30" i="44"/>
  <c r="F30" i="44"/>
  <c r="Q34" i="44"/>
  <c r="N26" i="44"/>
  <c r="L26" i="44"/>
  <c r="J26" i="44"/>
  <c r="H26" i="44"/>
  <c r="F26" i="44"/>
  <c r="Q18" i="44"/>
  <c r="N23" i="44"/>
  <c r="L23" i="44"/>
  <c r="J23" i="44"/>
  <c r="H23" i="44"/>
  <c r="F23" i="44"/>
  <c r="Q27" i="44"/>
  <c r="N17" i="44"/>
  <c r="L17" i="44"/>
  <c r="J17" i="44"/>
  <c r="H17" i="44"/>
  <c r="F17" i="44"/>
  <c r="Q19" i="44"/>
  <c r="N25" i="44"/>
  <c r="L25" i="44"/>
  <c r="J25" i="44"/>
  <c r="H25" i="44"/>
  <c r="F25" i="44"/>
  <c r="Q33" i="44"/>
  <c r="N18" i="44"/>
  <c r="L18" i="44"/>
  <c r="J18" i="44"/>
  <c r="H18" i="44"/>
  <c r="F18" i="44"/>
  <c r="Q23" i="44"/>
  <c r="N38" i="44"/>
  <c r="L38" i="44"/>
  <c r="J38" i="44"/>
  <c r="H38" i="44"/>
  <c r="F38" i="44"/>
  <c r="Q25" i="44"/>
  <c r="N32" i="44"/>
  <c r="L32" i="44"/>
  <c r="J32" i="44"/>
  <c r="H32" i="44"/>
  <c r="Q20" i="44"/>
  <c r="N27" i="44"/>
  <c r="L27" i="44"/>
  <c r="J27" i="44"/>
  <c r="H27" i="44"/>
  <c r="F27" i="44"/>
  <c r="Q16" i="44"/>
  <c r="N36" i="44"/>
  <c r="J36" i="44"/>
  <c r="F36" i="44"/>
  <c r="Q17" i="44"/>
  <c r="N19" i="44"/>
  <c r="L19" i="44"/>
  <c r="J19" i="44"/>
  <c r="H19" i="44"/>
  <c r="F19" i="44"/>
  <c r="Q13" i="44"/>
  <c r="N15" i="44"/>
  <c r="L15" i="44"/>
  <c r="J15" i="44"/>
  <c r="H15" i="44"/>
  <c r="F15" i="44"/>
  <c r="Q21" i="44"/>
  <c r="N16" i="44"/>
  <c r="L16" i="44"/>
  <c r="J16" i="44"/>
  <c r="H16" i="44"/>
  <c r="F16" i="44"/>
  <c r="Q15" i="44"/>
  <c r="N20" i="44"/>
  <c r="L20" i="44"/>
  <c r="J20" i="44"/>
  <c r="H20" i="44"/>
  <c r="F20" i="44"/>
  <c r="Q26" i="44"/>
  <c r="N12" i="44"/>
  <c r="L12" i="44"/>
  <c r="J12" i="44"/>
  <c r="H12" i="44"/>
  <c r="F12" i="44"/>
  <c r="Q14" i="44"/>
  <c r="N24" i="44"/>
  <c r="L24" i="44"/>
  <c r="J24" i="44"/>
  <c r="H24" i="44"/>
  <c r="F24" i="44"/>
  <c r="Q30" i="44"/>
  <c r="N21" i="44"/>
  <c r="L21" i="44"/>
  <c r="J21" i="44"/>
  <c r="H21" i="44"/>
  <c r="F21" i="44"/>
  <c r="Q12" i="44"/>
  <c r="N11" i="44"/>
  <c r="L11" i="44"/>
  <c r="J11" i="44"/>
  <c r="H11" i="44"/>
  <c r="F11" i="44"/>
  <c r="Q24" i="44"/>
  <c r="N14" i="44"/>
  <c r="L14" i="44"/>
  <c r="J14" i="44"/>
  <c r="H14" i="44"/>
  <c r="F14" i="44"/>
  <c r="Q11" i="44"/>
  <c r="N13" i="44"/>
  <c r="L13" i="44"/>
  <c r="J13" i="44"/>
  <c r="H13" i="44"/>
  <c r="F13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4" i="43"/>
  <c r="P34" i="43"/>
  <c r="N34" i="43"/>
  <c r="L34" i="43"/>
  <c r="J34" i="43"/>
  <c r="W28" i="43"/>
  <c r="A28" i="43" s="1"/>
  <c r="T28" i="43"/>
  <c r="P28" i="43"/>
  <c r="N28" i="43"/>
  <c r="L28" i="43"/>
  <c r="J28" i="43"/>
  <c r="F28" i="43"/>
  <c r="W33" i="43"/>
  <c r="A33" i="43" s="1"/>
  <c r="T33" i="43"/>
  <c r="P33" i="43"/>
  <c r="N33" i="43"/>
  <c r="L33" i="43"/>
  <c r="J33" i="43"/>
  <c r="F33" i="43"/>
  <c r="W32" i="43"/>
  <c r="A32" i="43" s="1"/>
  <c r="T32" i="43"/>
  <c r="P32" i="43"/>
  <c r="N32" i="43"/>
  <c r="L32" i="43"/>
  <c r="J32" i="43"/>
  <c r="F32" i="43"/>
  <c r="W31" i="43"/>
  <c r="A31" i="43" s="1"/>
  <c r="T31" i="43"/>
  <c r="P31" i="43"/>
  <c r="N31" i="43"/>
  <c r="L31" i="43"/>
  <c r="J31" i="43"/>
  <c r="F31" i="43"/>
  <c r="W30" i="43"/>
  <c r="T29" i="43"/>
  <c r="P29" i="43"/>
  <c r="N29" i="43"/>
  <c r="L29" i="43"/>
  <c r="J29" i="43"/>
  <c r="F29" i="43"/>
  <c r="W29" i="43"/>
  <c r="T27" i="43"/>
  <c r="P27" i="43"/>
  <c r="N27" i="43"/>
  <c r="L27" i="43"/>
  <c r="J27" i="43"/>
  <c r="F27" i="43"/>
  <c r="W27" i="43"/>
  <c r="T14" i="43"/>
  <c r="P14" i="43"/>
  <c r="N14" i="43"/>
  <c r="L14" i="43"/>
  <c r="J14" i="43"/>
  <c r="F14" i="43"/>
  <c r="W22" i="43"/>
  <c r="T13" i="43"/>
  <c r="P13" i="43"/>
  <c r="N13" i="43"/>
  <c r="L13" i="43"/>
  <c r="J13" i="43"/>
  <c r="F13" i="43"/>
  <c r="W21" i="43"/>
  <c r="T23" i="43"/>
  <c r="P23" i="43"/>
  <c r="N23" i="43"/>
  <c r="L23" i="43"/>
  <c r="J23" i="43"/>
  <c r="F23" i="43"/>
  <c r="W26" i="43"/>
  <c r="T17" i="43"/>
  <c r="P17" i="43"/>
  <c r="N17" i="43"/>
  <c r="L17" i="43"/>
  <c r="J17" i="43"/>
  <c r="F17" i="43"/>
  <c r="W15" i="43"/>
  <c r="T16" i="43"/>
  <c r="P16" i="43"/>
  <c r="N16" i="43"/>
  <c r="L16" i="43"/>
  <c r="J16" i="43"/>
  <c r="F16" i="43"/>
  <c r="W16" i="43"/>
  <c r="T26" i="43"/>
  <c r="P26" i="43"/>
  <c r="N26" i="43"/>
  <c r="L26" i="43"/>
  <c r="J26" i="43"/>
  <c r="F26" i="43"/>
  <c r="W18" i="43"/>
  <c r="T20" i="43"/>
  <c r="P20" i="43"/>
  <c r="N20" i="43"/>
  <c r="L20" i="43"/>
  <c r="J20" i="43"/>
  <c r="F20" i="43"/>
  <c r="W19" i="43"/>
  <c r="T18" i="43"/>
  <c r="P18" i="43"/>
  <c r="N18" i="43"/>
  <c r="L18" i="43"/>
  <c r="J18" i="43"/>
  <c r="F18" i="43"/>
  <c r="W20" i="43"/>
  <c r="T30" i="43"/>
  <c r="P30" i="43"/>
  <c r="N30" i="43"/>
  <c r="L30" i="43"/>
  <c r="J30" i="43"/>
  <c r="W11" i="43"/>
  <c r="T24" i="43"/>
  <c r="P24" i="43"/>
  <c r="N24" i="43"/>
  <c r="L24" i="43"/>
  <c r="J24" i="43"/>
  <c r="F24" i="43"/>
  <c r="W13" i="43"/>
  <c r="T19" i="43"/>
  <c r="P19" i="43"/>
  <c r="N19" i="43"/>
  <c r="L19" i="43"/>
  <c r="J19" i="43"/>
  <c r="F19" i="43"/>
  <c r="W17" i="43"/>
  <c r="T22" i="43"/>
  <c r="P22" i="43"/>
  <c r="N22" i="43"/>
  <c r="L22" i="43"/>
  <c r="J22" i="43"/>
  <c r="F22" i="43"/>
  <c r="W25" i="43"/>
  <c r="T25" i="43"/>
  <c r="P25" i="43"/>
  <c r="N25" i="43"/>
  <c r="L25" i="43"/>
  <c r="J25" i="43"/>
  <c r="W14" i="43"/>
  <c r="T21" i="43"/>
  <c r="P21" i="43"/>
  <c r="N21" i="43"/>
  <c r="L21" i="43"/>
  <c r="J21" i="43"/>
  <c r="F21" i="43"/>
  <c r="W23" i="43"/>
  <c r="T15" i="43"/>
  <c r="P15" i="43"/>
  <c r="N15" i="43"/>
  <c r="L15" i="43"/>
  <c r="J15" i="43"/>
  <c r="F15" i="43"/>
  <c r="W12" i="43"/>
  <c r="T12" i="43"/>
  <c r="N12" i="43"/>
  <c r="L12" i="43"/>
  <c r="J12" i="43"/>
  <c r="F12" i="43"/>
  <c r="W24" i="43"/>
  <c r="T11" i="43"/>
  <c r="P11" i="43"/>
  <c r="N11" i="43"/>
  <c r="L11" i="43"/>
  <c r="J11" i="43"/>
  <c r="F11" i="43"/>
  <c r="G3" i="43"/>
  <c r="G2" i="43"/>
  <c r="G3" i="29"/>
  <c r="J15" i="29"/>
  <c r="J12" i="29"/>
  <c r="J14" i="29"/>
  <c r="J17" i="29"/>
  <c r="J16" i="29"/>
  <c r="J13" i="29"/>
  <c r="J24" i="29"/>
  <c r="J20" i="29"/>
  <c r="J19" i="29"/>
  <c r="J31" i="29"/>
  <c r="J27" i="29"/>
  <c r="J22" i="29"/>
  <c r="J32" i="29"/>
  <c r="J21" i="29"/>
  <c r="J35" i="29"/>
  <c r="J37" i="29"/>
  <c r="J25" i="29"/>
  <c r="J34" i="29"/>
  <c r="J42" i="29"/>
  <c r="J43" i="29"/>
  <c r="J23" i="29"/>
  <c r="J44" i="29"/>
  <c r="J59" i="29"/>
  <c r="J28" i="29"/>
  <c r="J39" i="29"/>
  <c r="J30" i="29"/>
  <c r="J40" i="29"/>
  <c r="J18" i="29"/>
  <c r="J46" i="29"/>
  <c r="J49" i="29"/>
  <c r="J58" i="29"/>
  <c r="J29" i="29"/>
  <c r="J38" i="29"/>
  <c r="J50" i="29"/>
  <c r="J53" i="29"/>
  <c r="J36" i="29"/>
  <c r="J45" i="29"/>
  <c r="J48" i="29"/>
  <c r="J51" i="29"/>
  <c r="J33" i="29"/>
  <c r="L15" i="29"/>
  <c r="L12" i="29"/>
  <c r="L14" i="29"/>
  <c r="L17" i="29"/>
  <c r="L16" i="29"/>
  <c r="L13" i="29"/>
  <c r="L24" i="29"/>
  <c r="L20" i="29"/>
  <c r="L19" i="29"/>
  <c r="L31" i="29"/>
  <c r="L27" i="29"/>
  <c r="L22" i="29"/>
  <c r="L32" i="29"/>
  <c r="L21" i="29"/>
  <c r="L35" i="29"/>
  <c r="L37" i="29"/>
  <c r="L25" i="29"/>
  <c r="L34" i="29"/>
  <c r="L42" i="29"/>
  <c r="L43" i="29"/>
  <c r="L23" i="29"/>
  <c r="L44" i="29"/>
  <c r="L59" i="29"/>
  <c r="L28" i="29"/>
  <c r="L39" i="29"/>
  <c r="L30" i="29"/>
  <c r="L18" i="29"/>
  <c r="L46" i="29"/>
  <c r="L49" i="29"/>
  <c r="L58" i="29"/>
  <c r="L29" i="29"/>
  <c r="L38" i="29"/>
  <c r="L50" i="29"/>
  <c r="L26" i="29"/>
  <c r="L53" i="29"/>
  <c r="L36" i="29"/>
  <c r="L45" i="29"/>
  <c r="L48" i="29"/>
  <c r="L51" i="29"/>
  <c r="L33" i="29"/>
  <c r="F13" i="30"/>
  <c r="F20" i="30"/>
  <c r="F19" i="30"/>
  <c r="F26" i="30"/>
  <c r="F21" i="30"/>
  <c r="F18" i="30"/>
  <c r="F28" i="30"/>
  <c r="F27" i="30"/>
  <c r="F17" i="30"/>
  <c r="F14" i="30"/>
  <c r="F15" i="30"/>
  <c r="F33" i="30"/>
  <c r="F25" i="30"/>
  <c r="F35" i="30"/>
  <c r="F39" i="30"/>
  <c r="F40" i="30"/>
  <c r="F22" i="30"/>
  <c r="F23" i="30"/>
  <c r="F45" i="30"/>
  <c r="F37" i="30"/>
  <c r="F24" i="30"/>
  <c r="F16" i="30"/>
  <c r="F12" i="30"/>
  <c r="F32" i="30"/>
  <c r="F30" i="30"/>
  <c r="F31" i="30"/>
  <c r="F34" i="30"/>
  <c r="F36" i="30"/>
  <c r="F38" i="30"/>
  <c r="F41" i="30"/>
  <c r="F43" i="30"/>
  <c r="F44" i="30"/>
  <c r="F42" i="30"/>
  <c r="F11" i="30"/>
  <c r="F14" i="42"/>
  <c r="AE14" i="42" s="1"/>
  <c r="F16" i="42"/>
  <c r="AE16" i="42" s="1"/>
  <c r="F23" i="42"/>
  <c r="AE23" i="42" s="1"/>
  <c r="F17" i="42"/>
  <c r="AE17" i="42" s="1"/>
  <c r="F28" i="42"/>
  <c r="F19" i="42"/>
  <c r="AE19" i="42" s="1"/>
  <c r="F25" i="42"/>
  <c r="AE25" i="42" s="1"/>
  <c r="F18" i="42"/>
  <c r="AE18" i="42" s="1"/>
  <c r="F20" i="42"/>
  <c r="AE20" i="42" s="1"/>
  <c r="F22" i="42"/>
  <c r="AE22" i="42" s="1"/>
  <c r="F13" i="42"/>
  <c r="AE13" i="42" s="1"/>
  <c r="F27" i="42"/>
  <c r="F12" i="42"/>
  <c r="AE12" i="42" s="1"/>
  <c r="F29" i="42"/>
  <c r="F30" i="42"/>
  <c r="F26" i="42"/>
  <c r="AE26" i="42" s="1"/>
  <c r="F31" i="42"/>
  <c r="F21" i="42"/>
  <c r="AE21" i="42" s="1"/>
  <c r="F15" i="42"/>
  <c r="AE15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1" i="42"/>
  <c r="AE11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N45" i="42"/>
  <c r="H45" i="42"/>
  <c r="AE45" i="42" s="1"/>
  <c r="AG44" i="42"/>
  <c r="A44" i="42" s="1"/>
  <c r="AD44" i="42"/>
  <c r="AB44" i="42"/>
  <c r="Z44" i="42"/>
  <c r="V44" i="42"/>
  <c r="R44" i="42"/>
  <c r="N44" i="42"/>
  <c r="H44" i="42"/>
  <c r="AE44" i="42" s="1"/>
  <c r="AG43" i="42"/>
  <c r="A43" i="42" s="1"/>
  <c r="AD43" i="42"/>
  <c r="AB43" i="42"/>
  <c r="Z43" i="42"/>
  <c r="V43" i="42"/>
  <c r="R43" i="42"/>
  <c r="N43" i="42"/>
  <c r="H43" i="42"/>
  <c r="AE43" i="42" s="1"/>
  <c r="AG42" i="42"/>
  <c r="A42" i="42" s="1"/>
  <c r="AD42" i="42"/>
  <c r="AB42" i="42"/>
  <c r="Z42" i="42"/>
  <c r="V42" i="42"/>
  <c r="R42" i="42"/>
  <c r="N42" i="42"/>
  <c r="H42" i="42"/>
  <c r="AE42" i="42" s="1"/>
  <c r="AG41" i="42"/>
  <c r="A41" i="42" s="1"/>
  <c r="AD41" i="42"/>
  <c r="AB41" i="42"/>
  <c r="Z41" i="42"/>
  <c r="V41" i="42"/>
  <c r="R41" i="42"/>
  <c r="N41" i="42"/>
  <c r="H41" i="42"/>
  <c r="AE41" i="42" s="1"/>
  <c r="AG40" i="42"/>
  <c r="A40" i="42" s="1"/>
  <c r="AD40" i="42"/>
  <c r="AB40" i="42"/>
  <c r="Z40" i="42"/>
  <c r="V40" i="42"/>
  <c r="R40" i="42"/>
  <c r="N40" i="42"/>
  <c r="H40" i="42"/>
  <c r="AE40" i="42" s="1"/>
  <c r="AG39" i="42"/>
  <c r="A39" i="42" s="1"/>
  <c r="AD39" i="42"/>
  <c r="AB39" i="42"/>
  <c r="Z39" i="42"/>
  <c r="V39" i="42"/>
  <c r="R39" i="42"/>
  <c r="N39" i="42"/>
  <c r="H39" i="42"/>
  <c r="AE39" i="42" s="1"/>
  <c r="AG38" i="42"/>
  <c r="A38" i="42" s="1"/>
  <c r="AD38" i="42"/>
  <c r="AB38" i="42"/>
  <c r="Z38" i="42"/>
  <c r="V38" i="42"/>
  <c r="R38" i="42"/>
  <c r="N38" i="42"/>
  <c r="H38" i="42"/>
  <c r="AE38" i="42" s="1"/>
  <c r="AG37" i="42"/>
  <c r="A37" i="42" s="1"/>
  <c r="AD37" i="42"/>
  <c r="AB37" i="42"/>
  <c r="Z37" i="42"/>
  <c r="V37" i="42"/>
  <c r="R37" i="42"/>
  <c r="N37" i="42"/>
  <c r="H37" i="42"/>
  <c r="AE37" i="42" s="1"/>
  <c r="AG36" i="42"/>
  <c r="A36" i="42" s="1"/>
  <c r="AD36" i="42"/>
  <c r="AB36" i="42"/>
  <c r="Z36" i="42"/>
  <c r="V36" i="42"/>
  <c r="R36" i="42"/>
  <c r="N36" i="42"/>
  <c r="H36" i="42"/>
  <c r="AE36" i="42" s="1"/>
  <c r="AG35" i="42"/>
  <c r="A35" i="42" s="1"/>
  <c r="AD35" i="42"/>
  <c r="AB35" i="42"/>
  <c r="Z35" i="42"/>
  <c r="V35" i="42"/>
  <c r="R35" i="42"/>
  <c r="N35" i="42"/>
  <c r="H35" i="42"/>
  <c r="AE35" i="42" s="1"/>
  <c r="AG34" i="42"/>
  <c r="A34" i="42" s="1"/>
  <c r="AD34" i="42"/>
  <c r="AB34" i="42"/>
  <c r="Z34" i="42"/>
  <c r="V34" i="42"/>
  <c r="R34" i="42"/>
  <c r="N34" i="42"/>
  <c r="H34" i="42"/>
  <c r="AE34" i="42" s="1"/>
  <c r="AG32" i="42"/>
  <c r="A32" i="42" s="1"/>
  <c r="AD32" i="42"/>
  <c r="AB32" i="42"/>
  <c r="Z32" i="42"/>
  <c r="V32" i="42"/>
  <c r="R32" i="42"/>
  <c r="N32" i="42"/>
  <c r="H32" i="42"/>
  <c r="AE32" i="42" s="1"/>
  <c r="AG13" i="42"/>
  <c r="A13" i="42" s="1"/>
  <c r="AG17" i="42"/>
  <c r="A17" i="42" s="1"/>
  <c r="AG31" i="42"/>
  <c r="A31" i="42" s="1"/>
  <c r="AD31" i="42"/>
  <c r="Z31" i="42"/>
  <c r="X31" i="42"/>
  <c r="V31" i="42"/>
  <c r="R31" i="42"/>
  <c r="N31" i="42"/>
  <c r="H31" i="42"/>
  <c r="AE31" i="42" s="1"/>
  <c r="AG26" i="42"/>
  <c r="A26" i="42" s="1"/>
  <c r="AG30" i="42"/>
  <c r="A30" i="42" s="1"/>
  <c r="AD30" i="42"/>
  <c r="AB30" i="42"/>
  <c r="Z30" i="42"/>
  <c r="X30" i="42"/>
  <c r="V30" i="42"/>
  <c r="R30" i="42"/>
  <c r="N30" i="42"/>
  <c r="H30" i="42"/>
  <c r="AE30" i="42" s="1"/>
  <c r="AG23" i="42"/>
  <c r="A23" i="42" s="1"/>
  <c r="AG29" i="42"/>
  <c r="A29" i="42" s="1"/>
  <c r="AD29" i="42"/>
  <c r="AB29" i="42"/>
  <c r="Z29" i="42"/>
  <c r="V29" i="42"/>
  <c r="R29" i="42"/>
  <c r="N29" i="42"/>
  <c r="H29" i="42"/>
  <c r="AE29" i="42" s="1"/>
  <c r="AG24" i="42"/>
  <c r="A24" i="42" s="1"/>
  <c r="AG33" i="42"/>
  <c r="A33" i="42" s="1"/>
  <c r="AD33" i="42"/>
  <c r="AB33" i="42"/>
  <c r="Z33" i="42"/>
  <c r="X33" i="42"/>
  <c r="V33" i="42"/>
  <c r="R33" i="42"/>
  <c r="N33" i="42"/>
  <c r="H33" i="42"/>
  <c r="AE33" i="42" s="1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R28" i="42"/>
  <c r="N28" i="42"/>
  <c r="AE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20" i="41"/>
  <c r="V22" i="41"/>
  <c r="V23" i="41"/>
  <c r="V18" i="41"/>
  <c r="V24" i="41"/>
  <c r="Z26" i="30"/>
  <c r="Z21" i="30"/>
  <c r="Z18" i="30"/>
  <c r="Z28" i="30"/>
  <c r="Z27" i="30"/>
  <c r="Z17" i="30"/>
  <c r="Z14" i="30"/>
  <c r="Z29" i="30"/>
  <c r="Z15" i="30"/>
  <c r="Z33" i="30"/>
  <c r="Z25" i="30"/>
  <c r="Z35" i="30"/>
  <c r="Z39" i="30"/>
  <c r="Z40" i="30"/>
  <c r="Z22" i="30"/>
  <c r="Z23" i="30"/>
  <c r="Z45" i="30"/>
  <c r="Z24" i="30"/>
  <c r="Z16" i="30"/>
  <c r="Z12" i="30"/>
  <c r="Z32" i="30"/>
  <c r="Z30" i="30"/>
  <c r="Z31" i="30"/>
  <c r="Z34" i="30"/>
  <c r="Z36" i="30"/>
  <c r="Z38" i="30"/>
  <c r="Z41" i="30"/>
  <c r="Z43" i="30"/>
  <c r="Z44" i="30"/>
  <c r="Z42" i="30"/>
  <c r="T21" i="30"/>
  <c r="T18" i="30"/>
  <c r="T28" i="30"/>
  <c r="T27" i="30"/>
  <c r="T17" i="30"/>
  <c r="T14" i="30"/>
  <c r="T29" i="30"/>
  <c r="T33" i="30"/>
  <c r="T25" i="30"/>
  <c r="T35" i="30"/>
  <c r="T39" i="30"/>
  <c r="T40" i="30"/>
  <c r="T22" i="30"/>
  <c r="T23" i="30"/>
  <c r="T45" i="30"/>
  <c r="T37" i="30"/>
  <c r="T24" i="30"/>
  <c r="T16" i="30"/>
  <c r="T12" i="30"/>
  <c r="T32" i="30"/>
  <c r="T30" i="30"/>
  <c r="T31" i="30"/>
  <c r="T34" i="30"/>
  <c r="T36" i="30"/>
  <c r="T38" i="30"/>
  <c r="T41" i="30"/>
  <c r="T43" i="30"/>
  <c r="T44" i="30"/>
  <c r="T42" i="30"/>
  <c r="F16" i="41"/>
  <c r="F12" i="41"/>
  <c r="F19" i="41"/>
  <c r="F15" i="41"/>
  <c r="F14" i="41"/>
  <c r="F20" i="41"/>
  <c r="F22" i="41"/>
  <c r="F23" i="41"/>
  <c r="F18" i="41"/>
  <c r="F24" i="41"/>
  <c r="F11" i="41"/>
  <c r="S25" i="41"/>
  <c r="T24" i="41"/>
  <c r="T18" i="41"/>
  <c r="T23" i="41"/>
  <c r="T22" i="41"/>
  <c r="T20" i="41"/>
  <c r="T14" i="41"/>
  <c r="T15" i="41"/>
  <c r="T19" i="41"/>
  <c r="T21" i="41"/>
  <c r="T17" i="41"/>
  <c r="T13" i="41"/>
  <c r="T12" i="41"/>
  <c r="T16" i="41"/>
  <c r="T11" i="41"/>
  <c r="S28" i="31"/>
  <c r="T24" i="31"/>
  <c r="T13" i="31"/>
  <c r="T18" i="31"/>
  <c r="T27" i="31"/>
  <c r="T25" i="31"/>
  <c r="T21" i="31"/>
  <c r="T16" i="31"/>
  <c r="T20" i="31"/>
  <c r="T22" i="31"/>
  <c r="T23" i="31"/>
  <c r="T15" i="31"/>
  <c r="T11" i="31"/>
  <c r="T19" i="31"/>
  <c r="T17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W24" i="41" s="1"/>
  <c r="Y18" i="41"/>
  <c r="A18" i="41" s="1"/>
  <c r="R18" i="41"/>
  <c r="N18" i="41"/>
  <c r="L18" i="41"/>
  <c r="H18" i="41"/>
  <c r="W18" i="41" s="1"/>
  <c r="Y23" i="41"/>
  <c r="A23" i="41" s="1"/>
  <c r="R23" i="41"/>
  <c r="P23" i="41"/>
  <c r="N23" i="41"/>
  <c r="L23" i="41"/>
  <c r="H23" i="41"/>
  <c r="W23" i="41" s="1"/>
  <c r="Y22" i="41"/>
  <c r="A22" i="41" s="1"/>
  <c r="R22" i="41"/>
  <c r="P22" i="41"/>
  <c r="N22" i="41"/>
  <c r="L22" i="41"/>
  <c r="H22" i="41"/>
  <c r="W22" i="41" s="1"/>
  <c r="Y20" i="41"/>
  <c r="A20" i="41" s="1"/>
  <c r="R20" i="41"/>
  <c r="P20" i="41"/>
  <c r="L20" i="41"/>
  <c r="H20" i="41"/>
  <c r="W20" i="41" s="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W15" i="41" s="1"/>
  <c r="Y19" i="41"/>
  <c r="A19" i="41" s="1"/>
  <c r="V19" i="41"/>
  <c r="R19" i="41"/>
  <c r="P19" i="41"/>
  <c r="N19" i="41"/>
  <c r="L19" i="41"/>
  <c r="H19" i="41"/>
  <c r="Y21" i="41"/>
  <c r="A21" i="41" s="1"/>
  <c r="V21" i="41"/>
  <c r="R21" i="41"/>
  <c r="P21" i="41"/>
  <c r="N21" i="41"/>
  <c r="L21" i="41"/>
  <c r="H21" i="41"/>
  <c r="W21" i="41" s="1"/>
  <c r="Y15" i="41"/>
  <c r="A15" i="41" s="1"/>
  <c r="V17" i="41"/>
  <c r="R17" i="41"/>
  <c r="N17" i="41"/>
  <c r="L17" i="41"/>
  <c r="H17" i="41"/>
  <c r="W17" i="41" s="1"/>
  <c r="Y12" i="41"/>
  <c r="A12" i="41" s="1"/>
  <c r="V13" i="41"/>
  <c r="R13" i="41"/>
  <c r="P13" i="41"/>
  <c r="N13" i="41"/>
  <c r="L13" i="41"/>
  <c r="H13" i="41"/>
  <c r="W13" i="41" s="1"/>
  <c r="Y16" i="41"/>
  <c r="A16" i="41" s="1"/>
  <c r="V12" i="41"/>
  <c r="R12" i="41"/>
  <c r="P12" i="41"/>
  <c r="N12" i="41"/>
  <c r="L12" i="41"/>
  <c r="H12" i="41"/>
  <c r="Y13" i="41"/>
  <c r="A13" i="41" s="1"/>
  <c r="V16" i="41"/>
  <c r="R16" i="41"/>
  <c r="P16" i="41"/>
  <c r="N16" i="41"/>
  <c r="L16" i="41"/>
  <c r="H16" i="41"/>
  <c r="W16" i="41" s="1"/>
  <c r="Y11" i="41"/>
  <c r="A11" i="41" s="1"/>
  <c r="V11" i="41"/>
  <c r="P11" i="41"/>
  <c r="N11" i="41"/>
  <c r="L11" i="41"/>
  <c r="H11" i="41"/>
  <c r="G2" i="41"/>
  <c r="E28" i="31"/>
  <c r="I28" i="31"/>
  <c r="L21" i="35"/>
  <c r="L14" i="35"/>
  <c r="L18" i="35"/>
  <c r="L12" i="35"/>
  <c r="L20" i="35"/>
  <c r="L19" i="35"/>
  <c r="L16" i="35"/>
  <c r="L17" i="35"/>
  <c r="L15" i="35"/>
  <c r="L13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4" i="19"/>
  <c r="T14" i="19"/>
  <c r="T15" i="19"/>
  <c r="T23" i="19"/>
  <c r="T13" i="19"/>
  <c r="T11" i="19"/>
  <c r="T20" i="19"/>
  <c r="T12" i="19"/>
  <c r="T27" i="19"/>
  <c r="T21" i="19"/>
  <c r="T17" i="19"/>
  <c r="T18" i="19"/>
  <c r="T19" i="19"/>
  <c r="T16" i="19"/>
  <c r="T22" i="19"/>
  <c r="T25" i="19"/>
  <c r="T28" i="19"/>
  <c r="T34" i="19"/>
  <c r="T33" i="19"/>
  <c r="N26" i="19"/>
  <c r="N24" i="19"/>
  <c r="N14" i="19"/>
  <c r="N15" i="19"/>
  <c r="N23" i="19"/>
  <c r="N13" i="19"/>
  <c r="N11" i="19"/>
  <c r="N20" i="19"/>
  <c r="N27" i="19"/>
  <c r="N21" i="19"/>
  <c r="N17" i="19"/>
  <c r="N18" i="19"/>
  <c r="N19" i="19"/>
  <c r="N16" i="19"/>
  <c r="N22" i="19"/>
  <c r="N25" i="19"/>
  <c r="N28" i="19"/>
  <c r="N29" i="19"/>
  <c r="N34" i="19"/>
  <c r="N33" i="19"/>
  <c r="H26" i="19"/>
  <c r="H24" i="19"/>
  <c r="H14" i="19"/>
  <c r="H15" i="19"/>
  <c r="H23" i="19"/>
  <c r="H13" i="19"/>
  <c r="H11" i="19"/>
  <c r="H20" i="19"/>
  <c r="H12" i="19"/>
  <c r="H27" i="19"/>
  <c r="H21" i="19"/>
  <c r="H31" i="19"/>
  <c r="H17" i="19"/>
  <c r="H18" i="19"/>
  <c r="H19" i="19"/>
  <c r="H16" i="19"/>
  <c r="H22" i="19"/>
  <c r="H25" i="19"/>
  <c r="H28" i="19"/>
  <c r="H29" i="19"/>
  <c r="H34" i="19"/>
  <c r="H33" i="19"/>
  <c r="F17" i="19"/>
  <c r="F18" i="19"/>
  <c r="F19" i="19"/>
  <c r="F16" i="19"/>
  <c r="F22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5" i="30"/>
  <c r="AC35" i="30" s="1"/>
  <c r="H45" i="30"/>
  <c r="AC45" i="30" s="1"/>
  <c r="H32" i="30"/>
  <c r="AC32" i="30" s="1"/>
  <c r="H30" i="30"/>
  <c r="H31" i="30"/>
  <c r="H34" i="30"/>
  <c r="AC34" i="30" s="1"/>
  <c r="H36" i="30"/>
  <c r="AC36" i="30" s="1"/>
  <c r="H38" i="30"/>
  <c r="AC38" i="30" s="1"/>
  <c r="H41" i="30"/>
  <c r="AC41" i="30" s="1"/>
  <c r="H43" i="30"/>
  <c r="AC43" i="30" s="1"/>
  <c r="H44" i="30"/>
  <c r="AC44" i="30" s="1"/>
  <c r="H42" i="30"/>
  <c r="AC42" i="30" s="1"/>
  <c r="W11" i="41" l="1"/>
  <c r="W14" i="41"/>
  <c r="W19" i="41"/>
  <c r="W12" i="41"/>
  <c r="U24" i="43"/>
  <c r="U27" i="43"/>
  <c r="U19" i="43"/>
  <c r="U14" i="43"/>
  <c r="U22" i="43"/>
  <c r="U13" i="43"/>
  <c r="U25" i="43"/>
  <c r="U23" i="43"/>
  <c r="U21" i="43"/>
  <c r="U26" i="43"/>
  <c r="U17" i="43"/>
  <c r="U15" i="43"/>
  <c r="U11" i="43"/>
  <c r="U28" i="43"/>
  <c r="U16" i="43"/>
  <c r="U12" i="43"/>
  <c r="U20" i="43"/>
  <c r="U18" i="43"/>
  <c r="O21" i="47"/>
  <c r="R50" i="46"/>
  <c r="R30" i="46"/>
  <c r="R32" i="46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4" i="47"/>
  <c r="O43" i="47"/>
  <c r="O33" i="47"/>
  <c r="R44" i="44"/>
  <c r="O43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11" i="46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50" i="44"/>
  <c r="O48" i="45"/>
  <c r="O13" i="47"/>
  <c r="O16" i="47"/>
  <c r="O24" i="47"/>
  <c r="O18" i="47"/>
  <c r="O25" i="47"/>
  <c r="O27" i="47"/>
  <c r="O17" i="47"/>
  <c r="O11" i="47"/>
  <c r="O12" i="47"/>
  <c r="O20" i="47"/>
  <c r="O22" i="47"/>
  <c r="O19" i="47"/>
  <c r="O26" i="47"/>
  <c r="O28" i="47"/>
  <c r="O15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O18" i="46"/>
  <c r="R51" i="46"/>
  <c r="R45" i="47"/>
  <c r="R37" i="47"/>
  <c r="R28" i="47"/>
  <c r="R41" i="47"/>
  <c r="R38" i="47"/>
  <c r="R52" i="47"/>
  <c r="O43" i="45"/>
  <c r="O30" i="45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O33" i="45"/>
  <c r="O47" i="45"/>
  <c r="O52" i="45"/>
  <c r="R11" i="46"/>
  <c r="R42" i="46"/>
  <c r="A32" i="48"/>
  <c r="X49" i="29"/>
  <c r="R11" i="47"/>
  <c r="R25" i="47"/>
  <c r="R24" i="47"/>
  <c r="R12" i="47"/>
  <c r="V54" i="25"/>
  <c r="A23" i="43"/>
  <c r="A16" i="43"/>
  <c r="A17" i="43"/>
  <c r="A38" i="44"/>
  <c r="A25" i="44"/>
  <c r="O45" i="44"/>
  <c r="R46" i="44"/>
  <c r="R42" i="44"/>
  <c r="R29" i="44"/>
  <c r="R20" i="44"/>
  <c r="R21" i="45"/>
  <c r="A40" i="45"/>
  <c r="O44" i="45"/>
  <c r="O45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4" i="48"/>
  <c r="R27" i="45"/>
  <c r="A16" i="45"/>
  <c r="A46" i="45"/>
  <c r="R41" i="45"/>
  <c r="A37" i="45"/>
  <c r="A32" i="45"/>
  <c r="R26" i="45"/>
  <c r="A18" i="45"/>
  <c r="A28" i="45"/>
  <c r="A22" i="45"/>
  <c r="A29" i="45"/>
  <c r="O31" i="45"/>
  <c r="A30" i="45"/>
  <c r="R34" i="45"/>
  <c r="R18" i="45"/>
  <c r="R24" i="45"/>
  <c r="R39" i="45"/>
  <c r="O51" i="45"/>
  <c r="O50" i="45"/>
  <c r="O49" i="45"/>
  <c r="O24" i="45"/>
  <c r="O29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O13" i="44"/>
  <c r="O22" i="44"/>
  <c r="O29" i="44"/>
  <c r="O31" i="44"/>
  <c r="O38" i="44"/>
  <c r="O16" i="46"/>
  <c r="E54" i="46"/>
  <c r="M54" i="46"/>
  <c r="K54" i="46"/>
  <c r="O19" i="46"/>
  <c r="O14" i="46"/>
  <c r="O39" i="46"/>
  <c r="O35" i="46"/>
  <c r="O17" i="46"/>
  <c r="O42" i="46"/>
  <c r="O32" i="46"/>
  <c r="O27" i="46"/>
  <c r="O13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O32" i="45"/>
  <c r="I47" i="42"/>
  <c r="AH23" i="42"/>
  <c r="AH17" i="42"/>
  <c r="E56" i="48"/>
  <c r="X16" i="43"/>
  <c r="O38" i="45"/>
  <c r="O36" i="45"/>
  <c r="O21" i="45"/>
  <c r="O20" i="45"/>
  <c r="O19" i="45"/>
  <c r="O23" i="45"/>
  <c r="O41" i="45"/>
  <c r="O35" i="45"/>
  <c r="O18" i="45"/>
  <c r="O13" i="45"/>
  <c r="O27" i="45"/>
  <c r="O26" i="45"/>
  <c r="O14" i="45"/>
  <c r="O15" i="45"/>
  <c r="O22" i="45"/>
  <c r="O42" i="45"/>
  <c r="O40" i="45"/>
  <c r="O39" i="45"/>
  <c r="O34" i="45"/>
  <c r="O37" i="45"/>
  <c r="O46" i="45"/>
  <c r="O25" i="45"/>
  <c r="O28" i="45"/>
  <c r="O17" i="45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O16" i="45"/>
  <c r="G54" i="45"/>
  <c r="M54" i="47"/>
  <c r="G54" i="46"/>
  <c r="K54" i="44"/>
  <c r="O17" i="44"/>
  <c r="O15" i="44"/>
  <c r="O34" i="44"/>
  <c r="O28" i="44"/>
  <c r="O40" i="44"/>
  <c r="O16" i="44"/>
  <c r="O44" i="44"/>
  <c r="O27" i="44"/>
  <c r="O33" i="44"/>
  <c r="O20" i="44"/>
  <c r="O39" i="44"/>
  <c r="O52" i="44"/>
  <c r="O49" i="44"/>
  <c r="O21" i="44"/>
  <c r="O11" i="44"/>
  <c r="O48" i="44"/>
  <c r="O32" i="44"/>
  <c r="O25" i="44"/>
  <c r="O14" i="44"/>
  <c r="O47" i="44"/>
  <c r="O36" i="44"/>
  <c r="O30" i="44"/>
  <c r="O12" i="44"/>
  <c r="O51" i="44"/>
  <c r="O42" i="44"/>
  <c r="O18" i="44"/>
  <c r="O19" i="44"/>
  <c r="O46" i="44"/>
  <c r="O26" i="44"/>
  <c r="O37" i="44"/>
  <c r="O24" i="44"/>
  <c r="O35" i="44"/>
  <c r="O23" i="44"/>
  <c r="O41" i="44"/>
  <c r="O48" i="46"/>
  <c r="O34" i="46"/>
  <c r="O23" i="46"/>
  <c r="O37" i="46"/>
  <c r="O30" i="46"/>
  <c r="O51" i="46"/>
  <c r="O12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4" i="45"/>
  <c r="K54" i="45"/>
  <c r="E54" i="45"/>
  <c r="I54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O15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2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3" i="30"/>
  <c r="V23" i="30"/>
  <c r="L23" i="30"/>
  <c r="H23" i="30"/>
  <c r="AE28" i="30"/>
  <c r="AB40" i="30"/>
  <c r="V40" i="30"/>
  <c r="L40" i="30"/>
  <c r="H40" i="30"/>
  <c r="AC40" i="30" s="1"/>
  <c r="AE31" i="30"/>
  <c r="AB33" i="30"/>
  <c r="V33" i="30"/>
  <c r="L33" i="30"/>
  <c r="H33" i="30"/>
  <c r="AC33" i="30" s="1"/>
  <c r="AE19" i="30"/>
  <c r="AB29" i="30"/>
  <c r="V29" i="30"/>
  <c r="L29" i="30"/>
  <c r="H29" i="30"/>
  <c r="AC29" i="30" s="1"/>
  <c r="AE24" i="30"/>
  <c r="AB34" i="30"/>
  <c r="V34" i="30"/>
  <c r="L34" i="30"/>
  <c r="AE40" i="30"/>
  <c r="AB31" i="30"/>
  <c r="V31" i="30"/>
  <c r="L31" i="30"/>
  <c r="AC31" i="30" s="1"/>
  <c r="AE26" i="30"/>
  <c r="AB30" i="30"/>
  <c r="V30" i="30"/>
  <c r="L30" i="30"/>
  <c r="AC30" i="30" s="1"/>
  <c r="AE20" i="30"/>
  <c r="AB32" i="30"/>
  <c r="V32" i="30"/>
  <c r="L32" i="30"/>
  <c r="AE22" i="30"/>
  <c r="AB45" i="30"/>
  <c r="V45" i="30"/>
  <c r="L45" i="30"/>
  <c r="AE34" i="30"/>
  <c r="AB35" i="30"/>
  <c r="V35" i="30"/>
  <c r="L35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1" i="35"/>
  <c r="T47" i="25"/>
  <c r="A47" i="25" s="1"/>
  <c r="L47" i="25"/>
  <c r="J47" i="25"/>
  <c r="H47" i="25"/>
  <c r="T36" i="25"/>
  <c r="A36" i="25" s="1"/>
  <c r="N36" i="25"/>
  <c r="L36" i="25"/>
  <c r="J36" i="25"/>
  <c r="H36" i="25"/>
  <c r="T53" i="25"/>
  <c r="A53" i="25" s="1"/>
  <c r="L53" i="25"/>
  <c r="H53" i="25"/>
  <c r="N14" i="25"/>
  <c r="N17" i="25"/>
  <c r="N18" i="25"/>
  <c r="N28" i="25"/>
  <c r="N30" i="25"/>
  <c r="N33" i="25"/>
  <c r="N23" i="25"/>
  <c r="N19" i="25"/>
  <c r="N24" i="25"/>
  <c r="N35" i="25"/>
  <c r="N38" i="25"/>
  <c r="N25" i="25"/>
  <c r="N21" i="25"/>
  <c r="N29" i="25"/>
  <c r="N32" i="25"/>
  <c r="N13" i="25"/>
  <c r="N15" i="25"/>
  <c r="N16" i="25"/>
  <c r="N22" i="25"/>
  <c r="N52" i="25"/>
  <c r="N27" i="25"/>
  <c r="N20" i="25"/>
  <c r="N11" i="25"/>
  <c r="N34" i="25"/>
  <c r="N31" i="25"/>
  <c r="N40" i="25"/>
  <c r="N26" i="25"/>
  <c r="N12" i="25"/>
  <c r="P14" i="31"/>
  <c r="R24" i="31"/>
  <c r="Y22" i="31"/>
  <c r="A22" i="31" s="1"/>
  <c r="V22" i="31"/>
  <c r="R22" i="31"/>
  <c r="L22" i="31"/>
  <c r="W22" i="31"/>
  <c r="Y17" i="31"/>
  <c r="V20" i="31"/>
  <c r="R20" i="31"/>
  <c r="L20" i="31"/>
  <c r="W20" i="31"/>
  <c r="Y16" i="31"/>
  <c r="V23" i="31"/>
  <c r="R23" i="31"/>
  <c r="L23" i="31"/>
  <c r="W23" i="31"/>
  <c r="K17" i="36"/>
  <c r="K14" i="36"/>
  <c r="L14" i="25"/>
  <c r="L17" i="25"/>
  <c r="L30" i="25"/>
  <c r="L18" i="25"/>
  <c r="L23" i="25"/>
  <c r="L28" i="25"/>
  <c r="L19" i="25"/>
  <c r="L35" i="25"/>
  <c r="L24" i="25"/>
  <c r="L33" i="25"/>
  <c r="L38" i="25"/>
  <c r="L21" i="25"/>
  <c r="L25" i="25"/>
  <c r="L29" i="25"/>
  <c r="L22" i="25"/>
  <c r="L16" i="25"/>
  <c r="L13" i="25"/>
  <c r="L15" i="25"/>
  <c r="L32" i="25"/>
  <c r="L52" i="25"/>
  <c r="L27" i="25"/>
  <c r="L20" i="25"/>
  <c r="L11" i="25"/>
  <c r="L34" i="25"/>
  <c r="L37" i="25"/>
  <c r="L44" i="25"/>
  <c r="L46" i="25"/>
  <c r="L31" i="25"/>
  <c r="L50" i="25"/>
  <c r="L43" i="25"/>
  <c r="L51" i="25"/>
  <c r="L42" i="25"/>
  <c r="L48" i="25"/>
  <c r="L40" i="25"/>
  <c r="L26" i="25"/>
  <c r="L54" i="25"/>
  <c r="L49" i="25"/>
  <c r="L12" i="25"/>
  <c r="AC23" i="30" l="1"/>
  <c r="A34" i="30"/>
  <c r="A31" i="30"/>
  <c r="A40" i="30"/>
  <c r="W27" i="31" l="1"/>
  <c r="N34" i="36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I12" i="34"/>
  <c r="N12" i="34" s="1"/>
  <c r="I11" i="34"/>
  <c r="N11" i="34" s="1"/>
  <c r="Q34" i="35"/>
  <c r="K34" i="35"/>
  <c r="I34" i="35"/>
  <c r="G34" i="35"/>
  <c r="E34" i="35"/>
  <c r="J33" i="35"/>
  <c r="H33" i="35"/>
  <c r="J32" i="35"/>
  <c r="H32" i="35"/>
  <c r="J31" i="35"/>
  <c r="H31" i="35"/>
  <c r="J30" i="35"/>
  <c r="H30" i="35"/>
  <c r="J29" i="35"/>
  <c r="H29" i="35"/>
  <c r="J28" i="35"/>
  <c r="H28" i="35"/>
  <c r="S28" i="35"/>
  <c r="J27" i="35"/>
  <c r="H27" i="35"/>
  <c r="J26" i="35"/>
  <c r="H26" i="35"/>
  <c r="J25" i="35"/>
  <c r="H25" i="35"/>
  <c r="J24" i="35"/>
  <c r="H24" i="35"/>
  <c r="S24" i="35"/>
  <c r="J23" i="35"/>
  <c r="H23" i="35"/>
  <c r="J22" i="35"/>
  <c r="H22" i="35"/>
  <c r="R13" i="35"/>
  <c r="J13" i="35"/>
  <c r="H13" i="35"/>
  <c r="R15" i="35"/>
  <c r="J15" i="35"/>
  <c r="H15" i="35"/>
  <c r="J17" i="35"/>
  <c r="H17" i="35"/>
  <c r="J16" i="35"/>
  <c r="H16" i="35"/>
  <c r="T19" i="35"/>
  <c r="A19" i="35" s="1"/>
  <c r="J19" i="35"/>
  <c r="H19" i="35"/>
  <c r="T20" i="35"/>
  <c r="A20" i="35" s="1"/>
  <c r="J20" i="35"/>
  <c r="H20" i="35"/>
  <c r="T13" i="35"/>
  <c r="A13" i="35" s="1"/>
  <c r="R12" i="35"/>
  <c r="J12" i="35"/>
  <c r="H12" i="35"/>
  <c r="T18" i="35"/>
  <c r="A18" i="35" s="1"/>
  <c r="H18" i="35"/>
  <c r="S18" i="35" s="1"/>
  <c r="T11" i="35"/>
  <c r="A11" i="35" s="1"/>
  <c r="R14" i="35"/>
  <c r="J14" i="35"/>
  <c r="H14" i="35"/>
  <c r="S14" i="35"/>
  <c r="T21" i="35"/>
  <c r="A21" i="35" s="1"/>
  <c r="J21" i="35"/>
  <c r="H21" i="35"/>
  <c r="T12" i="35"/>
  <c r="A12" i="35" s="1"/>
  <c r="J11" i="35"/>
  <c r="H11" i="35"/>
  <c r="S11" i="35"/>
  <c r="L11" i="19"/>
  <c r="U11" i="19" s="1"/>
  <c r="L30" i="19"/>
  <c r="L14" i="19"/>
  <c r="U14" i="19" s="1"/>
  <c r="L15" i="19"/>
  <c r="U15" i="19" s="1"/>
  <c r="L24" i="19"/>
  <c r="U24" i="19" s="1"/>
  <c r="L13" i="19"/>
  <c r="U13" i="19" s="1"/>
  <c r="L20" i="19"/>
  <c r="U20" i="19" s="1"/>
  <c r="L12" i="19"/>
  <c r="U12" i="19" s="1"/>
  <c r="L23" i="19"/>
  <c r="U23" i="19" s="1"/>
  <c r="L21" i="19"/>
  <c r="U21" i="19" s="1"/>
  <c r="L31" i="19"/>
  <c r="U31" i="19" s="1"/>
  <c r="L17" i="19"/>
  <c r="U17" i="19" s="1"/>
  <c r="L18" i="19"/>
  <c r="U18" i="19" s="1"/>
  <c r="L19" i="19"/>
  <c r="U19" i="19" s="1"/>
  <c r="L16" i="19"/>
  <c r="U16" i="19" s="1"/>
  <c r="L22" i="19"/>
  <c r="U22" i="19" s="1"/>
  <c r="L25" i="19"/>
  <c r="U25" i="19" s="1"/>
  <c r="L28" i="19"/>
  <c r="U28" i="19" s="1"/>
  <c r="L29" i="19"/>
  <c r="U29" i="19" s="1"/>
  <c r="L34" i="19"/>
  <c r="U34" i="19" s="1"/>
  <c r="L33" i="19"/>
  <c r="U33" i="19" s="1"/>
  <c r="V11" i="30"/>
  <c r="V19" i="30"/>
  <c r="V20" i="30"/>
  <c r="V18" i="30"/>
  <c r="V26" i="30"/>
  <c r="V21" i="30"/>
  <c r="V28" i="30"/>
  <c r="V14" i="30"/>
  <c r="V15" i="30"/>
  <c r="V25" i="30"/>
  <c r="V22" i="30"/>
  <c r="V27" i="30"/>
  <c r="V39" i="30"/>
  <c r="V17" i="30"/>
  <c r="V16" i="30"/>
  <c r="V12" i="30"/>
  <c r="V37" i="30"/>
  <c r="V36" i="30"/>
  <c r="V38" i="30"/>
  <c r="V41" i="30"/>
  <c r="V43" i="30"/>
  <c r="V42" i="30"/>
  <c r="J12" i="25"/>
  <c r="J14" i="25"/>
  <c r="J38" i="25"/>
  <c r="J30" i="25"/>
  <c r="J35" i="25"/>
  <c r="J18" i="25"/>
  <c r="J28" i="25"/>
  <c r="J23" i="25"/>
  <c r="J33" i="25"/>
  <c r="J25" i="25"/>
  <c r="J21" i="25"/>
  <c r="J16" i="25"/>
  <c r="J15" i="25"/>
  <c r="J19" i="25"/>
  <c r="J34" i="25"/>
  <c r="J29" i="25"/>
  <c r="J11" i="25"/>
  <c r="J52" i="25"/>
  <c r="J51" i="25"/>
  <c r="J13" i="25"/>
  <c r="J42" i="25"/>
  <c r="J31" i="25"/>
  <c r="J48" i="25"/>
  <c r="J22" i="25"/>
  <c r="J32" i="25"/>
  <c r="J27" i="25"/>
  <c r="J20" i="25"/>
  <c r="J39" i="25"/>
  <c r="J37" i="25"/>
  <c r="J44" i="25"/>
  <c r="J46" i="25"/>
  <c r="J50" i="25"/>
  <c r="J43" i="25"/>
  <c r="J40" i="25"/>
  <c r="J26" i="25"/>
  <c r="J49" i="25"/>
  <c r="T11" i="29"/>
  <c r="T12" i="29"/>
  <c r="T15" i="29"/>
  <c r="T27" i="29"/>
  <c r="T14" i="29"/>
  <c r="T24" i="29"/>
  <c r="T20" i="29"/>
  <c r="T17" i="29"/>
  <c r="T13" i="29"/>
  <c r="T46" i="29"/>
  <c r="T32" i="29"/>
  <c r="T58" i="29"/>
  <c r="T19" i="29"/>
  <c r="P11" i="29"/>
  <c r="P12" i="29"/>
  <c r="U12" i="29" s="1"/>
  <c r="P15" i="29"/>
  <c r="U15" i="29" s="1"/>
  <c r="P27" i="29"/>
  <c r="U27" i="29" s="1"/>
  <c r="P14" i="29"/>
  <c r="P24" i="29"/>
  <c r="P20" i="29"/>
  <c r="P17" i="29"/>
  <c r="P13" i="29"/>
  <c r="P46" i="29"/>
  <c r="P32" i="29"/>
  <c r="P58" i="29"/>
  <c r="P19" i="29"/>
  <c r="N11" i="29"/>
  <c r="N12" i="29"/>
  <c r="N15" i="29"/>
  <c r="N27" i="29"/>
  <c r="N14" i="29"/>
  <c r="N24" i="29"/>
  <c r="N20" i="29"/>
  <c r="N17" i="29"/>
  <c r="N13" i="29"/>
  <c r="N46" i="29"/>
  <c r="N32" i="29"/>
  <c r="N58" i="29"/>
  <c r="L11" i="29"/>
  <c r="J11" i="29"/>
  <c r="F11" i="29"/>
  <c r="F12" i="29"/>
  <c r="F15" i="29"/>
  <c r="F27" i="29"/>
  <c r="F14" i="29"/>
  <c r="F24" i="29"/>
  <c r="F20" i="29"/>
  <c r="F17" i="29"/>
  <c r="F13" i="29"/>
  <c r="F46" i="29"/>
  <c r="F32" i="29"/>
  <c r="E60" i="29"/>
  <c r="F50" i="29"/>
  <c r="F31" i="29"/>
  <c r="F42" i="29"/>
  <c r="F43" i="29"/>
  <c r="F18" i="29"/>
  <c r="F28" i="29"/>
  <c r="F35" i="29"/>
  <c r="F48" i="29"/>
  <c r="F25" i="29"/>
  <c r="F21" i="29"/>
  <c r="F29" i="29"/>
  <c r="F49" i="29"/>
  <c r="F36" i="29"/>
  <c r="F33" i="29"/>
  <c r="F22" i="29"/>
  <c r="F37" i="29"/>
  <c r="F44" i="29"/>
  <c r="F16" i="29"/>
  <c r="F23" i="29"/>
  <c r="F26" i="29"/>
  <c r="F34" i="29"/>
  <c r="F30" i="29"/>
  <c r="F51" i="29"/>
  <c r="F45" i="29"/>
  <c r="F38" i="29"/>
  <c r="F53" i="29"/>
  <c r="N50" i="29"/>
  <c r="N31" i="29"/>
  <c r="N42" i="29"/>
  <c r="N43" i="29"/>
  <c r="N18" i="29"/>
  <c r="N28" i="29"/>
  <c r="N35" i="29"/>
  <c r="N48" i="29"/>
  <c r="N59" i="29"/>
  <c r="N25" i="29"/>
  <c r="N21" i="29"/>
  <c r="N29" i="29"/>
  <c r="N49" i="29"/>
  <c r="N36" i="29"/>
  <c r="N33" i="29"/>
  <c r="N22" i="29"/>
  <c r="N37" i="29"/>
  <c r="N44" i="29"/>
  <c r="N16" i="29"/>
  <c r="N23" i="29"/>
  <c r="N26" i="29"/>
  <c r="N34" i="29"/>
  <c r="N30" i="29"/>
  <c r="N51" i="29"/>
  <c r="N45" i="29"/>
  <c r="N38" i="29"/>
  <c r="N40" i="29"/>
  <c r="N53" i="29"/>
  <c r="N19" i="29"/>
  <c r="P50" i="29"/>
  <c r="P31" i="29"/>
  <c r="P42" i="29"/>
  <c r="P43" i="29"/>
  <c r="P18" i="29"/>
  <c r="P28" i="29"/>
  <c r="P39" i="29"/>
  <c r="U39" i="29" s="1"/>
  <c r="P35" i="29"/>
  <c r="U35" i="29" s="1"/>
  <c r="P48" i="29"/>
  <c r="P59" i="29"/>
  <c r="P25" i="29"/>
  <c r="P21" i="29"/>
  <c r="P29" i="29"/>
  <c r="P49" i="29"/>
  <c r="P36" i="29"/>
  <c r="P33" i="29"/>
  <c r="P37" i="29"/>
  <c r="P44" i="29"/>
  <c r="P16" i="29"/>
  <c r="P23" i="29"/>
  <c r="U23" i="29" s="1"/>
  <c r="P26" i="29"/>
  <c r="P34" i="29"/>
  <c r="P30" i="29"/>
  <c r="P51" i="29"/>
  <c r="P38" i="29"/>
  <c r="P40" i="29"/>
  <c r="P53" i="29"/>
  <c r="T50" i="29"/>
  <c r="T31" i="29"/>
  <c r="T42" i="29"/>
  <c r="T43" i="29"/>
  <c r="T18" i="29"/>
  <c r="T28" i="29"/>
  <c r="T39" i="29"/>
  <c r="T35" i="29"/>
  <c r="T48" i="29"/>
  <c r="T59" i="29"/>
  <c r="T25" i="29"/>
  <c r="T21" i="29"/>
  <c r="T29" i="29"/>
  <c r="T49" i="29"/>
  <c r="T36" i="29"/>
  <c r="T33" i="29"/>
  <c r="T22" i="29"/>
  <c r="T37" i="29"/>
  <c r="T44" i="29"/>
  <c r="T16" i="29"/>
  <c r="T23" i="29"/>
  <c r="T26" i="29"/>
  <c r="T34" i="29"/>
  <c r="T30" i="29"/>
  <c r="T51" i="29"/>
  <c r="T45" i="29"/>
  <c r="T38" i="29"/>
  <c r="T40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4" i="31"/>
  <c r="AB21" i="30"/>
  <c r="AB25" i="30"/>
  <c r="AB22" i="30"/>
  <c r="AB27" i="30"/>
  <c r="AB39" i="30"/>
  <c r="AB17" i="30"/>
  <c r="AB24" i="30"/>
  <c r="AB16" i="30"/>
  <c r="AB12" i="30"/>
  <c r="AB37" i="30"/>
  <c r="AB36" i="30"/>
  <c r="AB38" i="30"/>
  <c r="AB41" i="30"/>
  <c r="AB43" i="30"/>
  <c r="AB44" i="30"/>
  <c r="AB42" i="30"/>
  <c r="AB20" i="30"/>
  <c r="AB15" i="30"/>
  <c r="Z13" i="30"/>
  <c r="Z19" i="30"/>
  <c r="Z20" i="30"/>
  <c r="Z11" i="30"/>
  <c r="V13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E37" i="30"/>
  <c r="A37" i="30" s="1"/>
  <c r="L37" i="30"/>
  <c r="H37" i="30"/>
  <c r="AC37" i="30" s="1"/>
  <c r="AE39" i="30"/>
  <c r="L16" i="30"/>
  <c r="H16" i="30"/>
  <c r="AE17" i="30"/>
  <c r="L17" i="30"/>
  <c r="H17" i="30"/>
  <c r="AE36" i="30"/>
  <c r="A36" i="30" s="1"/>
  <c r="L36" i="30"/>
  <c r="AE13" i="30"/>
  <c r="A28" i="30" s="1"/>
  <c r="L22" i="30"/>
  <c r="H22" i="30"/>
  <c r="AE30" i="30"/>
  <c r="L39" i="30"/>
  <c r="H39" i="30"/>
  <c r="AC39" i="30" s="1"/>
  <c r="AE38" i="30"/>
  <c r="A38" i="30" s="1"/>
  <c r="L38" i="30"/>
  <c r="T13" i="30"/>
  <c r="T19" i="30"/>
  <c r="T20" i="30"/>
  <c r="T26" i="30"/>
  <c r="T11" i="30"/>
  <c r="T37" i="25"/>
  <c r="A37" i="25" s="1"/>
  <c r="H37" i="25"/>
  <c r="T39" i="25"/>
  <c r="A39" i="25" s="1"/>
  <c r="H39" i="25"/>
  <c r="T27" i="25"/>
  <c r="A27" i="25" s="1"/>
  <c r="H27" i="25"/>
  <c r="T48" i="25"/>
  <c r="A48" i="25" s="1"/>
  <c r="T26" i="25"/>
  <c r="A26" i="25" s="1"/>
  <c r="H26" i="25"/>
  <c r="T43" i="25"/>
  <c r="A43" i="25" s="1"/>
  <c r="H43" i="25"/>
  <c r="Y20" i="31"/>
  <c r="V21" i="31"/>
  <c r="R21" i="31"/>
  <c r="L21" i="31"/>
  <c r="W21" i="31"/>
  <c r="Y25" i="31"/>
  <c r="V27" i="31"/>
  <c r="R27" i="31"/>
  <c r="L27" i="31"/>
  <c r="Y15" i="31"/>
  <c r="V13" i="31"/>
  <c r="R13" i="31"/>
  <c r="L13" i="31"/>
  <c r="R17" i="31"/>
  <c r="R19" i="31"/>
  <c r="R11" i="31"/>
  <c r="R16" i="31"/>
  <c r="R15" i="31"/>
  <c r="R18" i="31"/>
  <c r="R25" i="31"/>
  <c r="R14" i="31"/>
  <c r="AE42" i="30"/>
  <c r="A42" i="30" s="1"/>
  <c r="L42" i="30"/>
  <c r="G35" i="19"/>
  <c r="H30" i="19"/>
  <c r="T50" i="25"/>
  <c r="A50" i="25" s="1"/>
  <c r="H50" i="25"/>
  <c r="T54" i="25"/>
  <c r="A54" i="25" s="1"/>
  <c r="H54" i="25"/>
  <c r="T44" i="25"/>
  <c r="A44" i="25" s="1"/>
  <c r="H44" i="25"/>
  <c r="T51" i="25"/>
  <c r="A51" i="25" s="1"/>
  <c r="H51" i="25"/>
  <c r="T46" i="25"/>
  <c r="A46" i="25" s="1"/>
  <c r="H46" i="25"/>
  <c r="Q28" i="31"/>
  <c r="O28" i="31"/>
  <c r="O55" i="25"/>
  <c r="S46" i="30"/>
  <c r="Y46" i="30"/>
  <c r="L16" i="31"/>
  <c r="L19" i="31"/>
  <c r="L15" i="31"/>
  <c r="L11" i="31"/>
  <c r="L17" i="31"/>
  <c r="L18" i="31"/>
  <c r="L25" i="31"/>
  <c r="L24" i="31"/>
  <c r="L14" i="31"/>
  <c r="G2" i="31"/>
  <c r="K28" i="31"/>
  <c r="S35" i="19"/>
  <c r="V27" i="19"/>
  <c r="A27" i="19" s="1"/>
  <c r="U28" i="31"/>
  <c r="G28" i="31"/>
  <c r="Y24" i="31"/>
  <c r="A24" i="31" s="1"/>
  <c r="V24" i="31"/>
  <c r="W24" i="31"/>
  <c r="Y21" i="31"/>
  <c r="V25" i="31"/>
  <c r="W25" i="31"/>
  <c r="Y27" i="31"/>
  <c r="V18" i="31"/>
  <c r="W18" i="31"/>
  <c r="Y14" i="31"/>
  <c r="V17" i="31"/>
  <c r="W17" i="31"/>
  <c r="Y18" i="31"/>
  <c r="V11" i="31"/>
  <c r="W11" i="31"/>
  <c r="Y13" i="31"/>
  <c r="A17" i="31" s="1"/>
  <c r="V15" i="31"/>
  <c r="W15" i="31"/>
  <c r="Y12" i="31"/>
  <c r="A16" i="31" s="1"/>
  <c r="V19" i="31"/>
  <c r="W19" i="31"/>
  <c r="Y23" i="31"/>
  <c r="W16" i="31"/>
  <c r="Y11" i="31"/>
  <c r="A11" i="31" s="1"/>
  <c r="W14" i="31"/>
  <c r="L11" i="30"/>
  <c r="AC11" i="30" s="1"/>
  <c r="L13" i="30"/>
  <c r="L21" i="30"/>
  <c r="L18" i="30"/>
  <c r="L26" i="30"/>
  <c r="L19" i="30"/>
  <c r="L15" i="30"/>
  <c r="L25" i="30"/>
  <c r="L28" i="30"/>
  <c r="L14" i="30"/>
  <c r="L27" i="30"/>
  <c r="AC27" i="30" s="1"/>
  <c r="L24" i="30"/>
  <c r="L44" i="30"/>
  <c r="L12" i="30"/>
  <c r="L20" i="30"/>
  <c r="H13" i="30"/>
  <c r="H21" i="30"/>
  <c r="H18" i="30"/>
  <c r="H26" i="30"/>
  <c r="H19" i="30"/>
  <c r="H15" i="30"/>
  <c r="H25" i="30"/>
  <c r="AC25" i="30" s="1"/>
  <c r="H28" i="30"/>
  <c r="AC28" i="30" s="1"/>
  <c r="H14" i="30"/>
  <c r="AC14" i="30" s="1"/>
  <c r="H24" i="30"/>
  <c r="AC24" i="30" s="1"/>
  <c r="H12" i="30"/>
  <c r="H20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6" i="25" s="1"/>
  <c r="G2" i="29"/>
  <c r="G61" i="29" s="1"/>
  <c r="F58" i="29"/>
  <c r="F19" i="29"/>
  <c r="S60" i="29"/>
  <c r="K60" i="29"/>
  <c r="I60" i="29"/>
  <c r="W18" i="29"/>
  <c r="W15" i="29"/>
  <c r="A15" i="29" s="1"/>
  <c r="W13" i="29"/>
  <c r="W26" i="29"/>
  <c r="W14" i="29"/>
  <c r="W28" i="29"/>
  <c r="T14" i="25"/>
  <c r="H15" i="25"/>
  <c r="T52" i="25"/>
  <c r="A52" i="25" s="1"/>
  <c r="H52" i="25"/>
  <c r="T21" i="25"/>
  <c r="A21" i="25" s="1"/>
  <c r="H21" i="25"/>
  <c r="T31" i="25"/>
  <c r="A31" i="25" s="1"/>
  <c r="H31" i="25"/>
  <c r="T34" i="25"/>
  <c r="A34" i="25" s="1"/>
  <c r="H34" i="25"/>
  <c r="T20" i="25"/>
  <c r="A20" i="25" s="1"/>
  <c r="H20" i="25"/>
  <c r="H28" i="25"/>
  <c r="H17" i="25"/>
  <c r="H35" i="25"/>
  <c r="H14" i="25"/>
  <c r="H30" i="25"/>
  <c r="H18" i="25"/>
  <c r="H38" i="25"/>
  <c r="H42" i="25"/>
  <c r="H23" i="25"/>
  <c r="H11" i="25"/>
  <c r="H33" i="25"/>
  <c r="H16" i="25"/>
  <c r="H24" i="25"/>
  <c r="H25" i="25"/>
  <c r="H32" i="25"/>
  <c r="H13" i="25"/>
  <c r="H19" i="25"/>
  <c r="H22" i="25"/>
  <c r="H29" i="25"/>
  <c r="H40" i="25"/>
  <c r="H49" i="25"/>
  <c r="Q55" i="25"/>
  <c r="M55" i="25"/>
  <c r="K55" i="25"/>
  <c r="I55" i="25"/>
  <c r="G55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A11" i="25" s="1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7" i="25"/>
  <c r="T28" i="25"/>
  <c r="A28" i="25" s="1"/>
  <c r="T11" i="25"/>
  <c r="H12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AC13" i="30" l="1"/>
  <c r="N18" i="34"/>
  <c r="N28" i="34"/>
  <c r="N14" i="34"/>
  <c r="S23" i="35"/>
  <c r="S33" i="35"/>
  <c r="S25" i="35"/>
  <c r="AC12" i="30"/>
  <c r="AC21" i="30"/>
  <c r="AC22" i="30"/>
  <c r="AC15" i="30"/>
  <c r="AC19" i="30"/>
  <c r="AC17" i="30"/>
  <c r="AC26" i="30"/>
  <c r="AC16" i="30"/>
  <c r="AC20" i="30"/>
  <c r="AC18" i="30"/>
  <c r="U37" i="29"/>
  <c r="U26" i="29"/>
  <c r="U25" i="29"/>
  <c r="U14" i="29"/>
  <c r="U40" i="29"/>
  <c r="U33" i="29"/>
  <c r="U28" i="29"/>
  <c r="U46" i="29"/>
  <c r="U38" i="29"/>
  <c r="U36" i="29"/>
  <c r="U18" i="29"/>
  <c r="U13" i="29"/>
  <c r="U19" i="29"/>
  <c r="U32" i="29"/>
  <c r="U22" i="29"/>
  <c r="U43" i="29"/>
  <c r="U17" i="29"/>
  <c r="U11" i="29"/>
  <c r="U45" i="29"/>
  <c r="U30" i="29"/>
  <c r="U29" i="29"/>
  <c r="U42" i="29"/>
  <c r="U20" i="29"/>
  <c r="U16" i="29"/>
  <c r="U44" i="29"/>
  <c r="U34" i="29"/>
  <c r="U21" i="29"/>
  <c r="U31" i="29"/>
  <c r="U24" i="29"/>
  <c r="A41" i="29"/>
  <c r="A14" i="25"/>
  <c r="S26" i="35"/>
  <c r="N22" i="34"/>
  <c r="N32" i="34"/>
  <c r="N23" i="34"/>
  <c r="N33" i="34"/>
  <c r="S30" i="35"/>
  <c r="N24" i="34"/>
  <c r="S27" i="35"/>
  <c r="N15" i="34"/>
  <c r="N25" i="34"/>
  <c r="N16" i="34"/>
  <c r="N26" i="34"/>
  <c r="S31" i="35"/>
  <c r="N17" i="34"/>
  <c r="N27" i="34"/>
  <c r="N19" i="34"/>
  <c r="N29" i="34"/>
  <c r="S22" i="35"/>
  <c r="S32" i="35"/>
  <c r="N20" i="34"/>
  <c r="N30" i="34"/>
  <c r="S29" i="35"/>
  <c r="N21" i="34"/>
  <c r="N31" i="34"/>
  <c r="A15" i="25"/>
  <c r="A12" i="25"/>
  <c r="A38" i="29"/>
  <c r="A52" i="29"/>
  <c r="A28" i="29"/>
  <c r="U30" i="19"/>
  <c r="S13" i="35"/>
  <c r="S19" i="35"/>
  <c r="S20" i="35"/>
  <c r="S15" i="35"/>
  <c r="S16" i="35"/>
  <c r="S12" i="35"/>
  <c r="S21" i="35"/>
  <c r="S17" i="35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13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3" i="30"/>
  <c r="AB14" i="30"/>
  <c r="AB18" i="30"/>
  <c r="AB28" i="30"/>
  <c r="AB26" i="30"/>
  <c r="AB11" i="30"/>
  <c r="AB19" i="30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6" i="25"/>
  <c r="G56" i="25"/>
  <c r="Q56" i="25"/>
  <c r="M56" i="25"/>
  <c r="O56" i="25"/>
  <c r="K56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</calcChain>
</file>

<file path=xl/sharedStrings.xml><?xml version="1.0" encoding="utf-8"?>
<sst xmlns="http://schemas.openxmlformats.org/spreadsheetml/2006/main" count="1464" uniqueCount="417">
  <si>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</si>
  <si>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</si>
  <si>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</si>
  <si>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</si>
  <si>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</si>
  <si>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</si>
  <si>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</si>
  <si>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</si>
  <si>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</si>
  <si>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</si>
  <si>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</si>
  <si>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</si>
  <si>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</si>
  <si>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</si>
  <si>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</si>
  <si>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</si>
  <si>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</si>
  <si>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</si>
  <si>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</si>
  <si>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</si>
  <si>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</si>
  <si>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</si>
  <si>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</si>
  <si>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</si>
  <si>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</si>
  <si>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</si>
  <si>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</si>
  <si>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</si>
  <si>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</si>
  <si>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</si>
  <si>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</si>
  <si>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</si>
  <si>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</si>
  <si>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</si>
  <si>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</si>
  <si>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</si>
  <si>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</si>
  <si>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</si>
  <si>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</si>
  <si>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</si>
  <si>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</si>
  <si>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</si>
  <si>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</si>
  <si>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</si>
  <si>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</si>
  <si>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</si>
  <si>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</si>
  <si>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</si>
  <si>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</si>
  <si>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</si>
  <si>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</si>
  <si>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</si>
  <si>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</si>
  <si>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</si>
  <si>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</si>
  <si>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</si>
  <si>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</si>
  <si>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</si>
  <si>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</si>
  <si>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</si>
  <si>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</si>
  <si>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</si>
  <si>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</si>
  <si>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</si>
  <si>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</si>
  <si>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</si>
  <si>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</si>
  <si>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</si>
  <si>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</si>
  <si>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</si>
  <si>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</si>
  <si>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</si>
  <si>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</si>
  <si>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</si>
  <si>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</si>
  <si>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</si>
  <si>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</si>
  <si>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</si>
  <si>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</si>
  <si>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</si>
  <si>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</si>
  <si>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</si>
  <si>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</si>
  <si>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</si>
  <si>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</si>
  <si>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</si>
  <si>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</si>
  <si>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</si>
  <si>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</si>
  <si>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</si>
  <si>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</si>
  <si>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</si>
  <si>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</si>
  <si>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</si>
  <si>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</si>
  <si>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</si>
  <si>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</si>
  <si>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</si>
  <si>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</si>
  <si>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</si>
  <si>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</si>
  <si>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</si>
  <si>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</si>
  <si>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</si>
  <si>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</si>
  <si>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</si>
  <si>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</si>
  <si>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</si>
  <si>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</si>
  <si>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</si>
  <si>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</si>
  <si>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</si>
  <si>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</si>
  <si>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</si>
  <si>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</si>
  <si>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</si>
  <si>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</si>
  <si>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</si>
  <si>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</si>
  <si>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</si>
  <si>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</si>
  <si>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</si>
  <si>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</si>
  <si>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</si>
  <si>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</si>
  <si>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</si>
  <si>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</si>
  <si>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</si>
  <si>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</si>
  <si>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</si>
  <si>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</si>
  <si>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</si>
  <si>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</si>
  <si>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</si>
  <si>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</si>
  <si>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</si>
  <si>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</si>
  <si>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</si>
  <si>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</si>
  <si>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</si>
  <si>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</si>
  <si>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</si>
  <si>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</si>
  <si>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</si>
  <si>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</si>
  <si>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</si>
  <si>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</si>
  <si>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</si>
  <si>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</si>
  <si>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</si>
  <si>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</si>
  <si>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</si>
  <si>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</si>
  <si>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</si>
  <si>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</si>
  <si>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</si>
  <si>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</si>
  <si>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</si>
  <si>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</si>
  <si>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</si>
  <si>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</si>
  <si>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</si>
  <si>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</si>
  <si>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</si>
  <si>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</si>
  <si>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</si>
  <si>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EQC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</si>
  <si>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</si>
  <si>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</si>
  <si>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</si>
  <si>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</si>
  <si>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</si>
  <si>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</si>
  <si>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</si>
  <si>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</si>
  <si>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</si>
  <si>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</si>
  <si>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</si>
  <si>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</si>
  <si>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</si>
  <si>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</si>
  <si>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</si>
  <si>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</si>
  <si>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</si>
  <si>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</si>
  <si>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</si>
  <si>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</si>
  <si>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</si>
  <si>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</si>
  <si>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</si>
  <si>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</si>
  <si>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</si>
  <si>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ALICE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</si>
  <si>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</si>
  <si>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</si>
  <si>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</si>
  <si>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</si>
  <si>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</si>
  <si>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</si>
  <si>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</si>
  <si>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</si>
  <si>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</si>
  <si>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</si>
  <si>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</si>
  <si>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</si>
  <si>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</si>
  <si>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</si>
  <si>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</si>
  <si>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</si>
  <si>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</si>
  <si>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</si>
  <si>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</si>
  <si>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</si>
  <si>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</si>
  <si>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</si>
  <si>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</si>
  <si>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</si>
  <si>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</si>
  <si>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</si>
  <si>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</si>
  <si>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</si>
  <si>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</si>
  <si>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</si>
  <si>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</si>
  <si>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</si>
  <si>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</si>
  <si>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</si>
  <si>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</si>
  <si>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</si>
  <si>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</si>
  <si>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</si>
  <si>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</si>
  <si>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</si>
  <si>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</si>
  <si>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</si>
  <si>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</si>
  <si>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</si>
  <si>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</si>
  <si>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</si>
  <si>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</si>
  <si>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</si>
  <si>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</si>
  <si>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</si>
  <si>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</si>
  <si>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</si>
  <si>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</si>
  <si>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</si>
  <si>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</si>
  <si>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</si>
  <si>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</si>
  <si>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</si>
  <si>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</si>
  <si>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</si>
  <si>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</si>
  <si>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</si>
  <si>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</si>
  <si>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</si>
  <si>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</si>
  <si>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</si>
  <si>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</si>
  <si>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</si>
  <si>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</si>
  <si>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</si>
  <si>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</si>
  <si>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</si>
  <si>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</si>
  <si>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</si>
  <si>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</si>
  <si>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</si>
  <si>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</si>
  <si>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</si>
  <si>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</si>
  <si>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</si>
  <si>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</si>
  <si>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</si>
  <si>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</si>
  <si>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</si>
  <si>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</si>
  <si>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</si>
  <si>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</si>
  <si>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</si>
  <si>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</si>
  <si>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</si>
  <si>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</si>
  <si>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</si>
  <si>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</si>
  <si>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</si>
  <si>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</si>
  <si>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</si>
  <si>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</si>
  <si>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</si>
  <si>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</si>
  <si>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</si>
  <si>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</si>
  <si>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</si>
  <si>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</si>
  <si>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</si>
  <si>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</si>
  <si>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</si>
  <si>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</si>
  <si>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</si>
  <si>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</si>
  <si>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</si>
  <si>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</si>
  <si>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</si>
  <si>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</si>
  <si>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</si>
  <si>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</si>
  <si>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</si>
  <si>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</si>
  <si>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</si>
  <si>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</si>
  <si>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</si>
  <si>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</si>
  <si>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</si>
  <si>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</si>
  <si>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</si>
  <si>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</si>
  <si>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</si>
  <si>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</si>
  <si>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</si>
  <si>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</si>
  <si>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</si>
  <si>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</si>
  <si>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</si>
  <si>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</si>
  <si>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</si>
  <si>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</si>
  <si>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</si>
  <si>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</si>
  <si>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</si>
  <si>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</si>
  <si>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</si>
  <si>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</si>
  <si>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</si>
  <si>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</si>
  <si>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</si>
  <si>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</si>
  <si>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</si>
  <si>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</si>
  <si>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</si>
  <si>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</si>
  <si>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</si>
  <si>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</si>
  <si>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</si>
  <si>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</si>
  <si>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</si>
  <si>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</si>
  <si>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</si>
  <si>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</si>
  <si>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</si>
  <si>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</si>
  <si>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</si>
  <si>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</si>
  <si>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</si>
  <si>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</si>
  <si>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</si>
  <si>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</si>
  <si>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</si>
  <si>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</si>
  <si>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</si>
  <si>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</si>
  <si>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</si>
  <si>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</si>
  <si>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</si>
  <si>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</si>
  <si>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</si>
  <si>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</si>
  <si>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</si>
  <si>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</si>
  <si>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</si>
  <si>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</si>
  <si>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</si>
  <si>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</si>
  <si>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</si>
  <si>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</si>
  <si>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</si>
  <si>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</si>
  <si>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</si>
  <si>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</si>
  <si>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</si>
  <si>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</si>
  <si>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</si>
  <si>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</si>
  <si>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</si>
  <si>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</si>
  <si>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</si>
  <si>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</si>
  <si>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</si>
  <si>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</si>
  <si>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</si>
  <si>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</si>
  <si>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</si>
  <si>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</si>
  <si>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</si>
  <si>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</si>
  <si>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</si>
  <si>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</si>
  <si>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</si>
  <si>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</si>
  <si>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</si>
  <si>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</si>
  <si>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</si>
  <si>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</si>
  <si>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</si>
  <si>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</si>
  <si>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</si>
  <si>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</si>
  <si>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</si>
  <si>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</si>
  <si>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</si>
  <si>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</si>
  <si>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David</t>
  </si>
  <si>
    <t>Cn 2 Maison Alfort</t>
  </si>
  <si>
    <t>CN2 Maison Alfort</t>
  </si>
  <si>
    <t>JARILLET-BONNARD</t>
  </si>
  <si>
    <t>Elliott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</si>
</sst>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1" fontId="0" fillId="0" borderId="0" xfId="0" applyNumberFormat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28" t="s">
        <v>225</v>
      </c>
      <c r="G6" s="28"/>
      <c r="H6" s="28" t="s">
        <v>35</v>
      </c>
      <c r="I6" s="28"/>
      <c r="J6" s="28" t="s">
        <v>38</v>
      </c>
      <c r="K6" s="28"/>
      <c r="L6" s="28" t="s">
        <v>37</v>
      </c>
      <c r="M6" s="28"/>
      <c r="N6" s="28" t="s">
        <v>241</v>
      </c>
      <c r="O6" s="28"/>
    </row>
    <row r="7" spans="1:17" x14ac:dyDescent="0.2">
      <c r="E7" s="1" t="s">
        <v>10</v>
      </c>
      <c r="F7" s="25">
        <v>2</v>
      </c>
      <c r="G7" s="26"/>
      <c r="H7" s="25">
        <v>2</v>
      </c>
      <c r="I7" s="26"/>
      <c r="J7" s="25">
        <v>3</v>
      </c>
      <c r="K7" s="26"/>
      <c r="L7" s="25">
        <v>2</v>
      </c>
      <c r="M7" s="26"/>
      <c r="N7" s="25">
        <v>5</v>
      </c>
      <c r="O7" s="26"/>
    </row>
    <row r="8" spans="1:17" x14ac:dyDescent="0.2">
      <c r="E8" s="1" t="s">
        <v>1</v>
      </c>
      <c r="F8" s="31">
        <v>45641</v>
      </c>
      <c r="G8" s="31"/>
      <c r="H8" s="31">
        <v>45682</v>
      </c>
      <c r="I8" s="31"/>
      <c r="J8" s="31">
        <v>45725</v>
      </c>
      <c r="K8" s="31"/>
      <c r="L8" s="31">
        <v>45774</v>
      </c>
      <c r="M8" s="31"/>
      <c r="N8" s="31">
        <v>45780</v>
      </c>
      <c r="O8" s="31"/>
    </row>
    <row r="9" spans="1:17" x14ac:dyDescent="0.2">
      <c r="E9" s="1" t="s">
        <v>2</v>
      </c>
      <c r="F9" s="28">
        <v>12</v>
      </c>
      <c r="G9" s="28"/>
      <c r="H9" s="28">
        <v>3</v>
      </c>
      <c r="I9" s="28"/>
      <c r="J9" s="28">
        <v>2</v>
      </c>
      <c r="K9" s="28"/>
      <c r="L9" s="28">
        <v>8</v>
      </c>
      <c r="M9" s="28"/>
      <c r="N9" s="28">
        <v>16</v>
      </c>
      <c r="O9" s="28"/>
    </row>
    <row r="10" spans="1:17" x14ac:dyDescent="0.2">
      <c r="A10" s="1" t="s">
        <v>9</v>
      </c>
      <c r="B10" s="1" t="s">
        <v>239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240</v>
      </c>
      <c r="C11" s="6" t="s">
        <v>242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240</v>
      </c>
      <c r="C12" s="6" t="s">
        <v>226</v>
      </c>
      <c r="D12" s="6" t="s">
        <v>227</v>
      </c>
      <c r="E12" s="6" t="s">
        <v>228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243</v>
      </c>
      <c r="C13" s="6" t="s">
        <v>248</v>
      </c>
      <c r="D13" s="6" t="s">
        <v>254</v>
      </c>
      <c r="E13" s="6" t="s">
        <v>246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240</v>
      </c>
      <c r="C14" s="6" t="s">
        <v>236</v>
      </c>
      <c r="D14" s="6" t="s">
        <v>237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240</v>
      </c>
      <c r="C15" s="6" t="s">
        <v>247</v>
      </c>
      <c r="D15" s="6" t="s">
        <v>245</v>
      </c>
      <c r="E15" s="6" t="s">
        <v>246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244</v>
      </c>
      <c r="C16" s="6" t="s">
        <v>253</v>
      </c>
      <c r="D16" s="6" t="s">
        <v>249</v>
      </c>
      <c r="E16" s="6" t="s">
        <v>246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240</v>
      </c>
      <c r="C17" s="6" t="s">
        <v>238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243</v>
      </c>
      <c r="C18" s="6" t="s">
        <v>251</v>
      </c>
      <c r="D18" s="6" t="s">
        <v>252</v>
      </c>
      <c r="E18" s="6" t="s">
        <v>250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29" t="s">
        <v>17</v>
      </c>
      <c r="B34" s="29"/>
      <c r="C34" s="29"/>
      <c r="D34" s="30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G34" sqref="G34"/>
    </sheetView>
  </sheetViews>
  <sheetFormatPr baseColWidth="10" defaultColWidth="11.5" defaultRowHeight="15" x14ac:dyDescent="0.2"/>
  <cols>
    <col min="1" max="1" width="18.33203125" bestFit="1" customWidth="1"/>
    <col min="2" max="2" width="19.332031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2" x14ac:dyDescent="0.2">
      <c r="E2" s="33" t="s">
        <v>26</v>
      </c>
      <c r="F2" s="33"/>
      <c r="G2" s="11">
        <f>COUNTA(B11:B54)</f>
        <v>17</v>
      </c>
    </row>
    <row r="3" spans="1:22" x14ac:dyDescent="0.2">
      <c r="E3" s="33" t="s">
        <v>28</v>
      </c>
      <c r="F3" s="33"/>
      <c r="G3" s="11">
        <f>COUNTA(E8:R8)</f>
        <v>1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28" t="s">
        <v>257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22" x14ac:dyDescent="0.2">
      <c r="D7" s="1" t="s">
        <v>10</v>
      </c>
      <c r="E7" s="25">
        <v>2</v>
      </c>
      <c r="F7" s="26"/>
      <c r="G7" s="25"/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</row>
    <row r="8" spans="1:22" x14ac:dyDescent="0.2">
      <c r="D8" s="1" t="s">
        <v>1</v>
      </c>
      <c r="E8" s="31">
        <v>45935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T8" s="11"/>
    </row>
    <row r="9" spans="1:22" x14ac:dyDescent="0.2">
      <c r="D9" s="1" t="s">
        <v>2</v>
      </c>
      <c r="E9" s="25">
        <v>17</v>
      </c>
      <c r="F9" s="26"/>
      <c r="G9" s="25"/>
      <c r="H9" s="26"/>
      <c r="I9" s="25"/>
      <c r="J9" s="26"/>
      <c r="K9" s="25"/>
      <c r="L9" s="26"/>
      <c r="M9" s="25"/>
      <c r="N9" s="26"/>
      <c r="O9" s="25"/>
      <c r="P9" s="26"/>
      <c r="Q9" s="25"/>
      <c r="R9" s="2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72</v>
      </c>
      <c r="C11" s="21" t="s">
        <v>73</v>
      </c>
      <c r="D11" s="17" t="s">
        <v>46</v>
      </c>
      <c r="E11" s="21">
        <v>1</v>
      </c>
      <c r="F11" s="7">
        <f t="shared" ref="F11:F31" si="1">IF(E11=0,,($E$9-E11)*$E$7*100/$E$9)</f>
        <v>188.23529411764707</v>
      </c>
      <c r="G11" s="6"/>
      <c r="H11" s="7">
        <f t="shared" ref="H11:H36" si="2">IF(G11=0,,($G$9-G11)*$G$7*100/$G$9)</f>
        <v>0</v>
      </c>
      <c r="I11" s="6"/>
      <c r="J11" s="7">
        <f t="shared" ref="J11:J33" si="3">IF(I11=0,,($I$9-I11)*$I$7*100/$I$9)</f>
        <v>0</v>
      </c>
      <c r="K11" s="6"/>
      <c r="L11" s="7">
        <f t="shared" ref="L11:L36" si="4">IF(K11=0,,($K$9-K11)*$K$7*100/$K$9)</f>
        <v>0</v>
      </c>
      <c r="M11" s="6"/>
      <c r="N11" s="7">
        <f t="shared" ref="N11:N32" si="5">IF(M11=0,,($M$9-M11)*$M$7*100/$M$9)</f>
        <v>0</v>
      </c>
      <c r="O11" s="6"/>
      <c r="P11" s="7">
        <f t="shared" ref="P11:P29" si="6">IF(O11=0,,($O$9-O11)*$O$7*100/$O$9)</f>
        <v>0</v>
      </c>
      <c r="Q11" s="6"/>
      <c r="R11" s="7">
        <f t="shared" ref="R11:R36" si="7">IF(Q11=0,,($Q$9-Q11)*$Q$7*100/$Q$9)</f>
        <v>0</v>
      </c>
      <c r="S11" s="8">
        <f t="shared" ref="S11:S23" si="8">P11+R11+L11+N11+J11+H11+F11</f>
        <v>188.23529411764707</v>
      </c>
      <c r="T11" s="6">
        <f t="shared" ref="T11:T36" si="9">COUNTA(G11,I11,K11,M11,Q11,O11,E11)</f>
        <v>1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115</v>
      </c>
      <c r="C12" s="21" t="s">
        <v>74</v>
      </c>
      <c r="D12" s="17" t="s">
        <v>66</v>
      </c>
      <c r="E12" s="21">
        <v>2</v>
      </c>
      <c r="F12" s="7">
        <f t="shared" si="1"/>
        <v>176.47058823529412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176.47058823529412</v>
      </c>
      <c r="T12" s="6">
        <f t="shared" si="9"/>
        <v>1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114</v>
      </c>
      <c r="C13" s="21" t="s">
        <v>141</v>
      </c>
      <c r="D13" s="17" t="s">
        <v>40</v>
      </c>
      <c r="E13" s="21">
        <v>3</v>
      </c>
      <c r="F13" s="7">
        <f t="shared" si="1"/>
        <v>164.70588235294119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8"/>
        <v>164.70588235294119</v>
      </c>
      <c r="T13" s="6">
        <f t="shared" si="9"/>
        <v>1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79</v>
      </c>
      <c r="C14" s="21" t="s">
        <v>80</v>
      </c>
      <c r="D14" s="17" t="s">
        <v>51</v>
      </c>
      <c r="E14" s="21">
        <v>3</v>
      </c>
      <c r="F14" s="7">
        <f t="shared" si="1"/>
        <v>164.70588235294119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164.70588235294119</v>
      </c>
      <c r="T14" s="6">
        <f t="shared" si="9"/>
        <v>1</v>
      </c>
      <c r="U14" s="6">
        <f t="shared" si="10"/>
        <v>4</v>
      </c>
      <c r="V14" s="13">
        <f t="shared" si="11"/>
        <v>1</v>
      </c>
    </row>
    <row r="15" spans="1:22" x14ac:dyDescent="0.2">
      <c r="A15" s="5">
        <f t="shared" si="0"/>
        <v>5</v>
      </c>
      <c r="B15" s="21" t="s">
        <v>191</v>
      </c>
      <c r="C15" s="21" t="s">
        <v>192</v>
      </c>
      <c r="D15" s="17" t="s">
        <v>66</v>
      </c>
      <c r="E15" s="21">
        <v>5</v>
      </c>
      <c r="F15" s="7">
        <f t="shared" si="1"/>
        <v>141.1764705882353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141.1764705882353</v>
      </c>
      <c r="T15" s="6">
        <f t="shared" si="9"/>
        <v>1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77</v>
      </c>
      <c r="C16" s="21" t="s">
        <v>78</v>
      </c>
      <c r="D16" s="17" t="s">
        <v>51</v>
      </c>
      <c r="E16" s="21">
        <v>6</v>
      </c>
      <c r="F16" s="7">
        <f t="shared" si="1"/>
        <v>129.41176470588235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129.41176470588235</v>
      </c>
      <c r="T16" s="6">
        <f t="shared" si="9"/>
        <v>1</v>
      </c>
      <c r="U16" s="6">
        <f t="shared" si="10"/>
        <v>6</v>
      </c>
      <c r="V16" s="13">
        <f t="shared" si="11"/>
        <v>1</v>
      </c>
    </row>
    <row r="17" spans="1:22" x14ac:dyDescent="0.2">
      <c r="A17" s="5">
        <f t="shared" si="0"/>
        <v>7</v>
      </c>
      <c r="B17" s="17" t="s">
        <v>116</v>
      </c>
      <c r="C17" s="17" t="s">
        <v>117</v>
      </c>
      <c r="D17" s="17" t="s">
        <v>66</v>
      </c>
      <c r="E17" s="21">
        <v>7</v>
      </c>
      <c r="F17" s="7">
        <f t="shared" si="1"/>
        <v>117.64705882352941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14"/>
      <c r="P17" s="7">
        <f t="shared" si="6"/>
        <v>0</v>
      </c>
      <c r="Q17" s="14"/>
      <c r="R17" s="7">
        <f t="shared" si="7"/>
        <v>0</v>
      </c>
      <c r="S17" s="8">
        <f t="shared" si="8"/>
        <v>117.64705882352941</v>
      </c>
      <c r="T17" s="6">
        <f t="shared" si="9"/>
        <v>1</v>
      </c>
      <c r="U17" s="6">
        <f t="shared" si="10"/>
        <v>7</v>
      </c>
      <c r="V17" s="13">
        <f t="shared" si="11"/>
        <v>1</v>
      </c>
    </row>
    <row r="18" spans="1:22" x14ac:dyDescent="0.2">
      <c r="A18" s="5">
        <f t="shared" si="0"/>
        <v>8</v>
      </c>
      <c r="B18" s="17" t="s">
        <v>157</v>
      </c>
      <c r="C18" s="17" t="s">
        <v>71</v>
      </c>
      <c r="D18" s="17" t="s">
        <v>51</v>
      </c>
      <c r="E18" s="21">
        <v>8</v>
      </c>
      <c r="F18" s="7">
        <f t="shared" si="1"/>
        <v>105.88235294117646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105.88235294117646</v>
      </c>
      <c r="T18" s="6">
        <f t="shared" si="9"/>
        <v>1</v>
      </c>
      <c r="U18" s="6">
        <f t="shared" si="10"/>
        <v>8</v>
      </c>
      <c r="V18" s="13">
        <f t="shared" si="11"/>
        <v>1</v>
      </c>
    </row>
    <row r="19" spans="1:22" x14ac:dyDescent="0.2">
      <c r="A19" s="5">
        <f t="shared" si="0"/>
        <v>9</v>
      </c>
      <c r="B19" s="17" t="s">
        <v>172</v>
      </c>
      <c r="C19" s="17" t="s">
        <v>103</v>
      </c>
      <c r="D19" s="17" t="s">
        <v>51</v>
      </c>
      <c r="E19" s="21">
        <v>9</v>
      </c>
      <c r="F19" s="7">
        <f t="shared" si="1"/>
        <v>94.117647058823536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94.117647058823536</v>
      </c>
      <c r="T19" s="6">
        <f t="shared" si="9"/>
        <v>1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21" t="s">
        <v>268</v>
      </c>
      <c r="C20" s="21" t="s">
        <v>269</v>
      </c>
      <c r="D20" s="17" t="s">
        <v>51</v>
      </c>
      <c r="E20" s="21">
        <v>10</v>
      </c>
      <c r="F20" s="7">
        <f t="shared" si="1"/>
        <v>82.352941176470594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14"/>
      <c r="P20" s="7">
        <f t="shared" si="6"/>
        <v>0</v>
      </c>
      <c r="Q20" s="14"/>
      <c r="R20" s="7">
        <f t="shared" si="7"/>
        <v>0</v>
      </c>
      <c r="S20" s="8">
        <f t="shared" si="8"/>
        <v>82.352941176470594</v>
      </c>
      <c r="T20" s="6">
        <f t="shared" si="9"/>
        <v>1</v>
      </c>
      <c r="U20" s="6">
        <f t="shared" si="10"/>
        <v>10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107</v>
      </c>
      <c r="C21" s="21" t="s">
        <v>104</v>
      </c>
      <c r="D21" s="17" t="s">
        <v>56</v>
      </c>
      <c r="E21" s="21">
        <v>11</v>
      </c>
      <c r="F21" s="7">
        <f t="shared" si="1"/>
        <v>70.588235294117652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14"/>
      <c r="P21" s="7">
        <f t="shared" si="6"/>
        <v>0</v>
      </c>
      <c r="Q21" s="14"/>
      <c r="R21" s="7">
        <f t="shared" si="7"/>
        <v>0</v>
      </c>
      <c r="S21" s="8">
        <f t="shared" si="8"/>
        <v>70.588235294117652</v>
      </c>
      <c r="T21" s="6">
        <f t="shared" si="9"/>
        <v>1</v>
      </c>
      <c r="U21" s="6">
        <f t="shared" si="10"/>
        <v>11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119</v>
      </c>
      <c r="C22" s="21" t="s">
        <v>120</v>
      </c>
      <c r="D22" s="17" t="s">
        <v>46</v>
      </c>
      <c r="E22" s="21">
        <v>12</v>
      </c>
      <c r="F22" s="7">
        <f t="shared" si="1"/>
        <v>58.823529411764703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58.823529411764703</v>
      </c>
      <c r="T22" s="6">
        <f t="shared" si="9"/>
        <v>1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270</v>
      </c>
      <c r="C23" s="21" t="s">
        <v>118</v>
      </c>
      <c r="D23" s="17" t="s">
        <v>159</v>
      </c>
      <c r="E23" s="21">
        <v>13</v>
      </c>
      <c r="F23" s="7">
        <f t="shared" si="1"/>
        <v>47.058823529411768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47.058823529411768</v>
      </c>
      <c r="T23" s="6">
        <f t="shared" si="9"/>
        <v>1</v>
      </c>
      <c r="U23" s="6">
        <f t="shared" si="10"/>
        <v>13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175</v>
      </c>
      <c r="C24" s="21" t="s">
        <v>173</v>
      </c>
      <c r="D24" s="17" t="s">
        <v>56</v>
      </c>
      <c r="E24" s="21">
        <v>14</v>
      </c>
      <c r="F24" s="7">
        <f t="shared" si="1"/>
        <v>35.294117647058826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>P24+R24+L24+N24+J24+H24+F24</f>
        <v>35.294117647058826</v>
      </c>
      <c r="T24" s="6">
        <f t="shared" si="9"/>
        <v>1</v>
      </c>
      <c r="U24" s="6">
        <f t="shared" si="10"/>
        <v>14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271</v>
      </c>
      <c r="C25" s="21" t="s">
        <v>272</v>
      </c>
      <c r="D25" s="17" t="s">
        <v>51</v>
      </c>
      <c r="E25" s="21">
        <v>15</v>
      </c>
      <c r="F25" s="7">
        <f t="shared" si="1"/>
        <v>23.529411764705884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ref="S25:S54" si="12">P25+R25+L25+N25+J25+H25+F25</f>
        <v>23.529411764705884</v>
      </c>
      <c r="T25" s="6">
        <f t="shared" si="9"/>
        <v>1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217</v>
      </c>
      <c r="C26" s="21" t="s">
        <v>218</v>
      </c>
      <c r="D26" s="17" t="s">
        <v>159</v>
      </c>
      <c r="E26" s="21">
        <v>16</v>
      </c>
      <c r="F26" s="7">
        <f t="shared" si="1"/>
        <v>11.764705882352942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12"/>
        <v>11.764705882352942</v>
      </c>
      <c r="T26" s="6">
        <f t="shared" si="9"/>
        <v>1</v>
      </c>
      <c r="U26" s="6">
        <f t="shared" si="10"/>
        <v>16</v>
      </c>
      <c r="V26" s="13">
        <f t="shared" si="11"/>
        <v>1</v>
      </c>
    </row>
    <row r="27" spans="1:22" x14ac:dyDescent="0.2">
      <c r="A27" s="5">
        <f t="shared" si="0"/>
        <v>17</v>
      </c>
      <c r="B27" s="21" t="s">
        <v>219</v>
      </c>
      <c r="C27" s="21" t="s">
        <v>174</v>
      </c>
      <c r="D27" s="17" t="s">
        <v>56</v>
      </c>
      <c r="E27" s="21">
        <v>17</v>
      </c>
      <c r="F27" s="7">
        <f>12/2</f>
        <v>6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12"/>
        <v>6</v>
      </c>
      <c r="T27" s="6">
        <f t="shared" si="9"/>
        <v>1</v>
      </c>
      <c r="U27" s="6">
        <f t="shared" si="10"/>
        <v>17</v>
      </c>
      <c r="V27" s="13">
        <f t="shared" si="11"/>
        <v>1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12"/>
        <v>0</v>
      </c>
      <c r="T28" s="6">
        <f t="shared" si="9"/>
        <v>0</v>
      </c>
      <c r="U28" s="6">
        <f t="shared" si="10"/>
        <v>18</v>
      </c>
      <c r="V28" s="13">
        <f t="shared" si="11"/>
        <v>0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2"/>
        <v>0</v>
      </c>
      <c r="T29" s="6">
        <f t="shared" si="9"/>
        <v>0</v>
      </c>
      <c r="U29" s="6">
        <f t="shared" si="10"/>
        <v>19</v>
      </c>
      <c r="V29" s="13">
        <f t="shared" si="11"/>
        <v>0</v>
      </c>
    </row>
    <row r="30" spans="1:22" x14ac:dyDescent="0.2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v>0</v>
      </c>
      <c r="Q30" s="6"/>
      <c r="R30" s="7">
        <f t="shared" si="7"/>
        <v>0</v>
      </c>
      <c r="S30" s="8">
        <f t="shared" si="12"/>
        <v>0</v>
      </c>
      <c r="T30" s="6">
        <f t="shared" si="9"/>
        <v>0</v>
      </c>
      <c r="U30" s="6">
        <f t="shared" si="10"/>
        <v>20</v>
      </c>
      <c r="V30" s="13">
        <f t="shared" si="11"/>
        <v>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ref="P31:P36" si="13">IF(O31=0,,($O$9-O31)*$O$7*100/$O$9)</f>
        <v>0</v>
      </c>
      <c r="Q31" s="6"/>
      <c r="R31" s="7">
        <f t="shared" si="7"/>
        <v>0</v>
      </c>
      <c r="S31" s="8">
        <f t="shared" si="12"/>
        <v>0</v>
      </c>
      <c r="T31" s="6">
        <f t="shared" si="9"/>
        <v>0</v>
      </c>
      <c r="U31" s="6">
        <f t="shared" si="10"/>
        <v>21</v>
      </c>
      <c r="V31" s="13">
        <f t="shared" si="11"/>
        <v>0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14"/>
      <c r="P32" s="7">
        <f t="shared" si="13"/>
        <v>0</v>
      </c>
      <c r="Q32" s="14"/>
      <c r="R32" s="7">
        <f t="shared" si="7"/>
        <v>0</v>
      </c>
      <c r="S32" s="8">
        <f t="shared" si="12"/>
        <v>0</v>
      </c>
      <c r="T32" s="6">
        <f t="shared" si="9"/>
        <v>0</v>
      </c>
      <c r="U32" s="6">
        <f t="shared" si="10"/>
        <v>22</v>
      </c>
      <c r="V32" s="13">
        <f t="shared" si="11"/>
        <v>0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v>0</v>
      </c>
      <c r="O33" s="6"/>
      <c r="P33" s="7">
        <f t="shared" si="13"/>
        <v>0</v>
      </c>
      <c r="Q33" s="6"/>
      <c r="R33" s="7">
        <f t="shared" si="7"/>
        <v>0</v>
      </c>
      <c r="S33" s="8">
        <f t="shared" si="12"/>
        <v>0</v>
      </c>
      <c r="T33" s="6">
        <f t="shared" si="9"/>
        <v>0</v>
      </c>
      <c r="U33" s="6">
        <f t="shared" si="10"/>
        <v>23</v>
      </c>
      <c r="V33" s="13">
        <f t="shared" si="11"/>
        <v>0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 t="shared" si="2"/>
        <v>0</v>
      </c>
      <c r="I34" s="6"/>
      <c r="J34" s="7">
        <f>J33/2</f>
        <v>0</v>
      </c>
      <c r="K34" s="6"/>
      <c r="L34" s="7">
        <f t="shared" si="4"/>
        <v>0</v>
      </c>
      <c r="M34" s="6"/>
      <c r="N34" s="7">
        <f>IF(M34=0,,($M$9-M34)*$M$7*100/$M$9)</f>
        <v>0</v>
      </c>
      <c r="O34" s="14"/>
      <c r="P34" s="7">
        <f t="shared" si="13"/>
        <v>0</v>
      </c>
      <c r="Q34" s="14"/>
      <c r="R34" s="7">
        <f t="shared" si="7"/>
        <v>0</v>
      </c>
      <c r="S34" s="8">
        <f t="shared" si="12"/>
        <v>0</v>
      </c>
      <c r="T34" s="6">
        <f t="shared" si="9"/>
        <v>0</v>
      </c>
      <c r="U34" s="6">
        <f t="shared" si="10"/>
        <v>24</v>
      </c>
      <c r="V34" s="13">
        <f t="shared" si="11"/>
        <v>0</v>
      </c>
    </row>
    <row r="35" spans="1:22" x14ac:dyDescent="0.2">
      <c r="A35" s="5">
        <f t="shared" si="0"/>
        <v>25</v>
      </c>
      <c r="B35" s="6"/>
      <c r="C35" s="6"/>
      <c r="D35" s="6"/>
      <c r="E35" s="6"/>
      <c r="F35" s="7">
        <f>IF(E35=0,,($E$9-E35)*$E$7*100/$E$9)</f>
        <v>0</v>
      </c>
      <c r="G35" s="6"/>
      <c r="H35" s="7">
        <f t="shared" si="2"/>
        <v>0</v>
      </c>
      <c r="I35" s="6"/>
      <c r="J35" s="7">
        <f>IF(I35=0,,($I$9-I35)*$I$7*100/$I$9)</f>
        <v>0</v>
      </c>
      <c r="K35" s="6"/>
      <c r="L35" s="7">
        <f t="shared" si="4"/>
        <v>0</v>
      </c>
      <c r="M35" s="6"/>
      <c r="N35" s="7">
        <f>IF(M35=0,,($M$9-M35)*$M$7*100/$M$9)</f>
        <v>0</v>
      </c>
      <c r="O35" s="14"/>
      <c r="P35" s="7">
        <f t="shared" si="13"/>
        <v>0</v>
      </c>
      <c r="Q35" s="14"/>
      <c r="R35" s="7">
        <f t="shared" si="7"/>
        <v>0</v>
      </c>
      <c r="S35" s="8">
        <f t="shared" si="12"/>
        <v>0</v>
      </c>
      <c r="T35" s="6">
        <f t="shared" si="9"/>
        <v>0</v>
      </c>
      <c r="U35" s="6">
        <f t="shared" si="10"/>
        <v>25</v>
      </c>
      <c r="V35" s="13">
        <f t="shared" si="11"/>
        <v>0</v>
      </c>
    </row>
    <row r="36" spans="1:22" x14ac:dyDescent="0.2">
      <c r="A36" s="5">
        <f t="shared" si="0"/>
        <v>26</v>
      </c>
      <c r="B36" s="6"/>
      <c r="C36" s="6"/>
      <c r="D36" s="6"/>
      <c r="E36" s="6"/>
      <c r="F36" s="7">
        <f>IF(E36=0,,($E$9-E36)*$E$7*100/$E$9)</f>
        <v>0</v>
      </c>
      <c r="G36" s="6"/>
      <c r="H36" s="7">
        <f t="shared" si="2"/>
        <v>0</v>
      </c>
      <c r="I36" s="6"/>
      <c r="J36" s="7">
        <f>IF(I36=0,,($I$9-I36)*$I$7*100/$I$9)</f>
        <v>0</v>
      </c>
      <c r="K36" s="6"/>
      <c r="L36" s="7">
        <f t="shared" si="4"/>
        <v>0</v>
      </c>
      <c r="M36" s="6"/>
      <c r="N36" s="7">
        <f>IF(M36=0,,($M$9-M36)*$M$7*100/$M$9)</f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12"/>
        <v>0</v>
      </c>
      <c r="T36" s="6">
        <f t="shared" si="9"/>
        <v>0</v>
      </c>
      <c r="U36" s="6">
        <f t="shared" si="10"/>
        <v>26</v>
      </c>
      <c r="V36" s="13">
        <f t="shared" si="11"/>
        <v>0</v>
      </c>
    </row>
    <row r="37" spans="1:22" x14ac:dyDescent="0.2">
      <c r="A37" s="5">
        <f t="shared" ref="A37:A54" si="14">U37</f>
        <v>27</v>
      </c>
      <c r="B37" s="6"/>
      <c r="C37" s="6"/>
      <c r="D37" s="6"/>
      <c r="E37" s="6"/>
      <c r="F37" s="7">
        <f t="shared" ref="F37:F54" si="15">IF(E37=0,,($E$9-E37)*$E$7*100/$E$9)</f>
        <v>0</v>
      </c>
      <c r="G37" s="6"/>
      <c r="H37" s="7">
        <f t="shared" ref="H37:H50" si="16">IF(G37=0,,($G$9-G37)*$G$7*100/$G$9)</f>
        <v>0</v>
      </c>
      <c r="I37" s="6"/>
      <c r="J37" s="7">
        <f t="shared" ref="J37:J54" si="17">IF(I37=0,,($I$9-I37)*$I$7*100/$I$9)</f>
        <v>0</v>
      </c>
      <c r="K37" s="6"/>
      <c r="L37" s="7">
        <f t="shared" ref="L37:L54" si="18">IF(K37=0,,($K$9-K37)*$K$7*100/$K$9)</f>
        <v>0</v>
      </c>
      <c r="M37" s="6"/>
      <c r="N37" s="7">
        <f t="shared" ref="N37:N54" si="19">IF(M37=0,,($M$9-M37)*$M$7*100/$M$9)</f>
        <v>0</v>
      </c>
      <c r="O37" s="6"/>
      <c r="P37" s="7">
        <f t="shared" ref="P37:P54" si="20">IF(O37=0,,($O$9-O37)*$O$7*100/$O$9)</f>
        <v>0</v>
      </c>
      <c r="Q37" s="6"/>
      <c r="R37" s="7">
        <f t="shared" ref="R37:R54" si="21">IF(Q37=0,,($Q$9-Q37)*$Q$7*100/$Q$9)</f>
        <v>0</v>
      </c>
      <c r="S37" s="8">
        <f t="shared" si="12"/>
        <v>0</v>
      </c>
      <c r="T37" s="6">
        <f t="shared" ref="T37:T54" si="22">COUNTA(G37,I37,K37,M37,Q37,O37,E37)</f>
        <v>0</v>
      </c>
      <c r="U37" s="6">
        <f t="shared" ref="U37:U54" si="23">ROW(B37)-10</f>
        <v>27</v>
      </c>
      <c r="V37" s="13">
        <f t="shared" si="11"/>
        <v>0</v>
      </c>
    </row>
    <row r="38" spans="1:22" x14ac:dyDescent="0.2">
      <c r="A38" s="5">
        <f t="shared" si="14"/>
        <v>28</v>
      </c>
      <c r="B38" s="6"/>
      <c r="C38" s="6"/>
      <c r="D38" s="6"/>
      <c r="E38" s="6"/>
      <c r="F38" s="7">
        <f t="shared" si="15"/>
        <v>0</v>
      </c>
      <c r="G38" s="6"/>
      <c r="H38" s="7">
        <f t="shared" si="16"/>
        <v>0</v>
      </c>
      <c r="I38" s="6"/>
      <c r="J38" s="7">
        <f t="shared" si="17"/>
        <v>0</v>
      </c>
      <c r="K38" s="6"/>
      <c r="L38" s="7">
        <f t="shared" si="18"/>
        <v>0</v>
      </c>
      <c r="M38" s="6"/>
      <c r="N38" s="7">
        <f t="shared" si="19"/>
        <v>0</v>
      </c>
      <c r="O38" s="6"/>
      <c r="P38" s="7">
        <f t="shared" si="20"/>
        <v>0</v>
      </c>
      <c r="Q38" s="6"/>
      <c r="R38" s="7">
        <f t="shared" si="21"/>
        <v>0</v>
      </c>
      <c r="S38" s="8">
        <f t="shared" si="12"/>
        <v>0</v>
      </c>
      <c r="T38" s="6">
        <f t="shared" si="22"/>
        <v>0</v>
      </c>
      <c r="U38" s="6">
        <f t="shared" si="23"/>
        <v>28</v>
      </c>
      <c r="V38" s="13">
        <f t="shared" si="11"/>
        <v>0</v>
      </c>
    </row>
    <row r="39" spans="1:22" x14ac:dyDescent="0.2">
      <c r="A39" s="5">
        <f t="shared" si="14"/>
        <v>29</v>
      </c>
      <c r="B39" s="6"/>
      <c r="C39" s="6"/>
      <c r="D39" s="6"/>
      <c r="E39" s="6"/>
      <c r="F39" s="7">
        <f t="shared" si="15"/>
        <v>0</v>
      </c>
      <c r="G39" s="6"/>
      <c r="H39" s="7">
        <f t="shared" si="16"/>
        <v>0</v>
      </c>
      <c r="I39" s="6"/>
      <c r="J39" s="7">
        <f t="shared" si="17"/>
        <v>0</v>
      </c>
      <c r="K39" s="6"/>
      <c r="L39" s="7">
        <f t="shared" si="18"/>
        <v>0</v>
      </c>
      <c r="M39" s="6"/>
      <c r="N39" s="7">
        <f t="shared" si="19"/>
        <v>0</v>
      </c>
      <c r="O39" s="6"/>
      <c r="P39" s="7">
        <f t="shared" si="20"/>
        <v>0</v>
      </c>
      <c r="Q39" s="6"/>
      <c r="R39" s="7">
        <f t="shared" si="21"/>
        <v>0</v>
      </c>
      <c r="S39" s="8">
        <f t="shared" si="12"/>
        <v>0</v>
      </c>
      <c r="T39" s="6">
        <f t="shared" si="22"/>
        <v>0</v>
      </c>
      <c r="U39" s="6">
        <f t="shared" si="23"/>
        <v>29</v>
      </c>
      <c r="V39" s="13">
        <f t="shared" si="11"/>
        <v>0</v>
      </c>
    </row>
    <row r="40" spans="1:22" x14ac:dyDescent="0.2">
      <c r="A40" s="5">
        <f t="shared" si="14"/>
        <v>30</v>
      </c>
      <c r="B40" s="6"/>
      <c r="C40" s="6"/>
      <c r="D40" s="6"/>
      <c r="E40" s="6"/>
      <c r="F40" s="7">
        <f t="shared" si="15"/>
        <v>0</v>
      </c>
      <c r="G40" s="6"/>
      <c r="H40" s="7">
        <f t="shared" si="16"/>
        <v>0</v>
      </c>
      <c r="I40" s="6"/>
      <c r="J40" s="7">
        <f t="shared" si="17"/>
        <v>0</v>
      </c>
      <c r="K40" s="6"/>
      <c r="L40" s="7">
        <f t="shared" si="18"/>
        <v>0</v>
      </c>
      <c r="M40" s="6"/>
      <c r="N40" s="7">
        <f t="shared" si="19"/>
        <v>0</v>
      </c>
      <c r="O40" s="6"/>
      <c r="P40" s="7">
        <f t="shared" si="20"/>
        <v>0</v>
      </c>
      <c r="Q40" s="6"/>
      <c r="R40" s="7">
        <f t="shared" si="21"/>
        <v>0</v>
      </c>
      <c r="S40" s="8">
        <f t="shared" si="12"/>
        <v>0</v>
      </c>
      <c r="T40" s="6">
        <f t="shared" si="22"/>
        <v>0</v>
      </c>
      <c r="U40" s="6">
        <f t="shared" si="23"/>
        <v>30</v>
      </c>
      <c r="V40" s="13">
        <f t="shared" si="11"/>
        <v>0</v>
      </c>
    </row>
    <row r="41" spans="1:22" x14ac:dyDescent="0.2">
      <c r="A41" s="5">
        <f t="shared" si="14"/>
        <v>31</v>
      </c>
      <c r="B41" s="6"/>
      <c r="C41" s="6"/>
      <c r="D41" s="6"/>
      <c r="E41" s="6"/>
      <c r="F41" s="7">
        <f t="shared" si="15"/>
        <v>0</v>
      </c>
      <c r="G41" s="6"/>
      <c r="H41" s="7">
        <f t="shared" si="16"/>
        <v>0</v>
      </c>
      <c r="I41" s="6"/>
      <c r="J41" s="7">
        <f t="shared" si="17"/>
        <v>0</v>
      </c>
      <c r="K41" s="6"/>
      <c r="L41" s="7">
        <f t="shared" si="18"/>
        <v>0</v>
      </c>
      <c r="M41" s="6"/>
      <c r="N41" s="7">
        <f t="shared" si="19"/>
        <v>0</v>
      </c>
      <c r="O41" s="6"/>
      <c r="P41" s="7">
        <f t="shared" si="20"/>
        <v>0</v>
      </c>
      <c r="Q41" s="6"/>
      <c r="R41" s="7">
        <f t="shared" si="21"/>
        <v>0</v>
      </c>
      <c r="S41" s="8">
        <f t="shared" si="12"/>
        <v>0</v>
      </c>
      <c r="T41" s="6">
        <f t="shared" si="22"/>
        <v>0</v>
      </c>
      <c r="U41" s="6">
        <f t="shared" si="23"/>
        <v>31</v>
      </c>
      <c r="V41" s="13">
        <f t="shared" si="11"/>
        <v>0</v>
      </c>
    </row>
    <row r="42" spans="1:22" x14ac:dyDescent="0.2">
      <c r="A42" s="5">
        <f t="shared" si="14"/>
        <v>32</v>
      </c>
      <c r="B42" s="6"/>
      <c r="C42" s="6"/>
      <c r="D42" s="6"/>
      <c r="E42" s="6"/>
      <c r="F42" s="7">
        <f t="shared" si="15"/>
        <v>0</v>
      </c>
      <c r="G42" s="6"/>
      <c r="H42" s="7">
        <f t="shared" si="16"/>
        <v>0</v>
      </c>
      <c r="I42" s="6"/>
      <c r="J42" s="7">
        <f t="shared" si="17"/>
        <v>0</v>
      </c>
      <c r="K42" s="6"/>
      <c r="L42" s="7">
        <f t="shared" si="18"/>
        <v>0</v>
      </c>
      <c r="M42" s="6"/>
      <c r="N42" s="7">
        <f t="shared" si="19"/>
        <v>0</v>
      </c>
      <c r="O42" s="6"/>
      <c r="P42" s="7">
        <f t="shared" si="20"/>
        <v>0</v>
      </c>
      <c r="Q42" s="6"/>
      <c r="R42" s="7">
        <f t="shared" si="21"/>
        <v>0</v>
      </c>
      <c r="S42" s="8">
        <f t="shared" si="12"/>
        <v>0</v>
      </c>
      <c r="T42" s="6">
        <f t="shared" si="22"/>
        <v>0</v>
      </c>
      <c r="U42" s="6">
        <f t="shared" si="23"/>
        <v>32</v>
      </c>
      <c r="V42" s="13">
        <f t="shared" si="11"/>
        <v>0</v>
      </c>
    </row>
    <row r="43" spans="1:22" x14ac:dyDescent="0.2">
      <c r="A43" s="5">
        <f t="shared" si="14"/>
        <v>33</v>
      </c>
      <c r="B43" s="6"/>
      <c r="C43" s="6"/>
      <c r="D43" s="6"/>
      <c r="E43" s="6"/>
      <c r="F43" s="7">
        <f t="shared" si="15"/>
        <v>0</v>
      </c>
      <c r="G43" s="6"/>
      <c r="H43" s="7">
        <f t="shared" si="16"/>
        <v>0</v>
      </c>
      <c r="I43" s="6"/>
      <c r="J43" s="7">
        <f t="shared" si="17"/>
        <v>0</v>
      </c>
      <c r="K43" s="6"/>
      <c r="L43" s="7">
        <f t="shared" si="18"/>
        <v>0</v>
      </c>
      <c r="M43" s="6"/>
      <c r="N43" s="7">
        <f t="shared" si="19"/>
        <v>0</v>
      </c>
      <c r="O43" s="6"/>
      <c r="P43" s="7">
        <f t="shared" si="20"/>
        <v>0</v>
      </c>
      <c r="Q43" s="6"/>
      <c r="R43" s="7">
        <f t="shared" si="21"/>
        <v>0</v>
      </c>
      <c r="S43" s="8">
        <f t="shared" si="12"/>
        <v>0</v>
      </c>
      <c r="T43" s="6">
        <f t="shared" si="22"/>
        <v>0</v>
      </c>
      <c r="U43" s="6">
        <f t="shared" si="23"/>
        <v>33</v>
      </c>
      <c r="V43" s="13">
        <f t="shared" si="11"/>
        <v>0</v>
      </c>
    </row>
    <row r="44" spans="1:22" x14ac:dyDescent="0.2">
      <c r="A44" s="5">
        <f t="shared" si="14"/>
        <v>34</v>
      </c>
      <c r="B44" s="6"/>
      <c r="C44" s="6"/>
      <c r="D44" s="6"/>
      <c r="E44" s="6"/>
      <c r="F44" s="7">
        <f t="shared" si="15"/>
        <v>0</v>
      </c>
      <c r="G44" s="6"/>
      <c r="H44" s="7">
        <f t="shared" si="16"/>
        <v>0</v>
      </c>
      <c r="I44" s="6"/>
      <c r="J44" s="7">
        <f t="shared" si="17"/>
        <v>0</v>
      </c>
      <c r="K44" s="6"/>
      <c r="L44" s="7">
        <f t="shared" si="18"/>
        <v>0</v>
      </c>
      <c r="M44" s="6"/>
      <c r="N44" s="7">
        <f t="shared" si="19"/>
        <v>0</v>
      </c>
      <c r="O44" s="6"/>
      <c r="P44" s="7">
        <f t="shared" si="20"/>
        <v>0</v>
      </c>
      <c r="Q44" s="6"/>
      <c r="R44" s="7">
        <f t="shared" si="21"/>
        <v>0</v>
      </c>
      <c r="S44" s="8">
        <f t="shared" si="12"/>
        <v>0</v>
      </c>
      <c r="T44" s="6">
        <f t="shared" si="22"/>
        <v>0</v>
      </c>
      <c r="U44" s="6">
        <f t="shared" si="23"/>
        <v>34</v>
      </c>
      <c r="V44" s="13">
        <f t="shared" si="11"/>
        <v>0</v>
      </c>
    </row>
    <row r="45" spans="1:22" x14ac:dyDescent="0.2">
      <c r="A45" s="5">
        <f t="shared" si="14"/>
        <v>35</v>
      </c>
      <c r="B45" s="6"/>
      <c r="C45" s="6"/>
      <c r="D45" s="6"/>
      <c r="E45" s="6"/>
      <c r="F45" s="7">
        <f t="shared" si="15"/>
        <v>0</v>
      </c>
      <c r="G45" s="6"/>
      <c r="H45" s="7">
        <f t="shared" si="16"/>
        <v>0</v>
      </c>
      <c r="I45" s="6"/>
      <c r="J45" s="7">
        <f t="shared" si="17"/>
        <v>0</v>
      </c>
      <c r="K45" s="6"/>
      <c r="L45" s="7">
        <f t="shared" si="18"/>
        <v>0</v>
      </c>
      <c r="M45" s="6"/>
      <c r="N45" s="7">
        <f t="shared" si="19"/>
        <v>0</v>
      </c>
      <c r="O45" s="6"/>
      <c r="P45" s="7">
        <f t="shared" si="20"/>
        <v>0</v>
      </c>
      <c r="Q45" s="6"/>
      <c r="R45" s="7">
        <f t="shared" si="21"/>
        <v>0</v>
      </c>
      <c r="S45" s="8">
        <f t="shared" si="12"/>
        <v>0</v>
      </c>
      <c r="T45" s="6">
        <f t="shared" si="22"/>
        <v>0</v>
      </c>
      <c r="U45" s="6">
        <f t="shared" si="23"/>
        <v>35</v>
      </c>
      <c r="V45" s="13">
        <f t="shared" si="11"/>
        <v>0</v>
      </c>
    </row>
    <row r="46" spans="1:22" x14ac:dyDescent="0.2">
      <c r="A46" s="5">
        <f t="shared" si="14"/>
        <v>36</v>
      </c>
      <c r="B46" s="6"/>
      <c r="C46" s="6"/>
      <c r="D46" s="6"/>
      <c r="E46" s="6"/>
      <c r="F46" s="7">
        <f t="shared" si="15"/>
        <v>0</v>
      </c>
      <c r="G46" s="6"/>
      <c r="H46" s="7">
        <f t="shared" si="16"/>
        <v>0</v>
      </c>
      <c r="I46" s="6"/>
      <c r="J46" s="7">
        <f t="shared" si="17"/>
        <v>0</v>
      </c>
      <c r="K46" s="6"/>
      <c r="L46" s="7">
        <f t="shared" si="18"/>
        <v>0</v>
      </c>
      <c r="M46" s="6"/>
      <c r="N46" s="7">
        <f t="shared" si="19"/>
        <v>0</v>
      </c>
      <c r="O46" s="6"/>
      <c r="P46" s="7">
        <f t="shared" si="20"/>
        <v>0</v>
      </c>
      <c r="Q46" s="6"/>
      <c r="R46" s="7">
        <f t="shared" si="21"/>
        <v>0</v>
      </c>
      <c r="S46" s="8">
        <f t="shared" si="12"/>
        <v>0</v>
      </c>
      <c r="T46" s="6">
        <f t="shared" si="22"/>
        <v>0</v>
      </c>
      <c r="U46" s="6">
        <f t="shared" si="23"/>
        <v>36</v>
      </c>
      <c r="V46" s="13">
        <f t="shared" si="11"/>
        <v>0</v>
      </c>
    </row>
    <row r="47" spans="1:22" x14ac:dyDescent="0.2">
      <c r="A47" s="5">
        <f t="shared" si="14"/>
        <v>37</v>
      </c>
      <c r="B47" s="6"/>
      <c r="C47" s="6"/>
      <c r="D47" s="6"/>
      <c r="E47" s="6"/>
      <c r="F47" s="7">
        <f t="shared" si="15"/>
        <v>0</v>
      </c>
      <c r="G47" s="6"/>
      <c r="H47" s="7">
        <f t="shared" si="16"/>
        <v>0</v>
      </c>
      <c r="I47" s="6"/>
      <c r="J47" s="7">
        <f t="shared" si="17"/>
        <v>0</v>
      </c>
      <c r="K47" s="6"/>
      <c r="L47" s="7">
        <f t="shared" si="18"/>
        <v>0</v>
      </c>
      <c r="M47" s="6"/>
      <c r="N47" s="7">
        <f t="shared" si="19"/>
        <v>0</v>
      </c>
      <c r="O47" s="6"/>
      <c r="P47" s="7">
        <f t="shared" si="20"/>
        <v>0</v>
      </c>
      <c r="Q47" s="6"/>
      <c r="R47" s="7">
        <f t="shared" si="21"/>
        <v>0</v>
      </c>
      <c r="S47" s="8">
        <f t="shared" si="12"/>
        <v>0</v>
      </c>
      <c r="T47" s="6">
        <f t="shared" si="22"/>
        <v>0</v>
      </c>
      <c r="U47" s="6">
        <f t="shared" si="23"/>
        <v>37</v>
      </c>
      <c r="V47" s="13">
        <f t="shared" si="11"/>
        <v>0</v>
      </c>
    </row>
    <row r="48" spans="1:22" x14ac:dyDescent="0.2">
      <c r="A48" s="5">
        <f t="shared" si="14"/>
        <v>38</v>
      </c>
      <c r="B48" s="6"/>
      <c r="C48" s="6"/>
      <c r="D48" s="6"/>
      <c r="E48" s="6"/>
      <c r="F48" s="7">
        <f t="shared" si="15"/>
        <v>0</v>
      </c>
      <c r="G48" s="6"/>
      <c r="H48" s="7">
        <f t="shared" si="16"/>
        <v>0</v>
      </c>
      <c r="I48" s="6"/>
      <c r="J48" s="7">
        <f t="shared" si="17"/>
        <v>0</v>
      </c>
      <c r="K48" s="6"/>
      <c r="L48" s="7">
        <f t="shared" si="18"/>
        <v>0</v>
      </c>
      <c r="M48" s="6"/>
      <c r="N48" s="7">
        <f t="shared" si="19"/>
        <v>0</v>
      </c>
      <c r="O48" s="6"/>
      <c r="P48" s="7">
        <f t="shared" si="20"/>
        <v>0</v>
      </c>
      <c r="Q48" s="6"/>
      <c r="R48" s="7">
        <f t="shared" si="21"/>
        <v>0</v>
      </c>
      <c r="S48" s="8">
        <f t="shared" si="12"/>
        <v>0</v>
      </c>
      <c r="T48" s="6">
        <f t="shared" si="22"/>
        <v>0</v>
      </c>
      <c r="U48" s="6">
        <f t="shared" si="23"/>
        <v>38</v>
      </c>
      <c r="V48" s="13">
        <f t="shared" si="11"/>
        <v>0</v>
      </c>
    </row>
    <row r="49" spans="1:22" x14ac:dyDescent="0.2">
      <c r="A49" s="5">
        <f t="shared" si="14"/>
        <v>39</v>
      </c>
      <c r="B49" s="6"/>
      <c r="C49" s="6"/>
      <c r="D49" s="6"/>
      <c r="E49" s="6"/>
      <c r="F49" s="7">
        <f t="shared" si="15"/>
        <v>0</v>
      </c>
      <c r="G49" s="6"/>
      <c r="H49" s="7">
        <f t="shared" si="16"/>
        <v>0</v>
      </c>
      <c r="I49" s="6"/>
      <c r="J49" s="7">
        <f t="shared" si="17"/>
        <v>0</v>
      </c>
      <c r="K49" s="6"/>
      <c r="L49" s="7">
        <f t="shared" si="18"/>
        <v>0</v>
      </c>
      <c r="M49" s="6"/>
      <c r="N49" s="7">
        <f t="shared" si="19"/>
        <v>0</v>
      </c>
      <c r="O49" s="6"/>
      <c r="P49" s="7">
        <f t="shared" si="20"/>
        <v>0</v>
      </c>
      <c r="Q49" s="6"/>
      <c r="R49" s="7">
        <f t="shared" si="21"/>
        <v>0</v>
      </c>
      <c r="S49" s="8">
        <f t="shared" si="12"/>
        <v>0</v>
      </c>
      <c r="T49" s="6">
        <f t="shared" si="22"/>
        <v>0</v>
      </c>
      <c r="U49" s="6">
        <f t="shared" si="23"/>
        <v>39</v>
      </c>
      <c r="V49" s="13">
        <f t="shared" si="11"/>
        <v>0</v>
      </c>
    </row>
    <row r="50" spans="1:22" x14ac:dyDescent="0.2">
      <c r="A50" s="5">
        <f t="shared" si="14"/>
        <v>40</v>
      </c>
      <c r="B50" s="6"/>
      <c r="C50" s="6"/>
      <c r="D50" s="6"/>
      <c r="E50" s="6"/>
      <c r="F50" s="7">
        <f t="shared" si="15"/>
        <v>0</v>
      </c>
      <c r="G50" s="6"/>
      <c r="H50" s="7">
        <f t="shared" si="16"/>
        <v>0</v>
      </c>
      <c r="I50" s="6"/>
      <c r="J50" s="7">
        <f t="shared" si="17"/>
        <v>0</v>
      </c>
      <c r="K50" s="6"/>
      <c r="L50" s="7">
        <f t="shared" si="18"/>
        <v>0</v>
      </c>
      <c r="M50" s="6"/>
      <c r="N50" s="7">
        <f t="shared" si="19"/>
        <v>0</v>
      </c>
      <c r="O50" s="6"/>
      <c r="P50" s="7">
        <f t="shared" si="20"/>
        <v>0</v>
      </c>
      <c r="Q50" s="6"/>
      <c r="R50" s="7">
        <f t="shared" si="21"/>
        <v>0</v>
      </c>
      <c r="S50" s="8">
        <f t="shared" si="12"/>
        <v>0</v>
      </c>
      <c r="T50" s="6">
        <f t="shared" si="22"/>
        <v>0</v>
      </c>
      <c r="U50" s="6">
        <f t="shared" si="23"/>
        <v>40</v>
      </c>
      <c r="V50" s="13">
        <f t="shared" si="11"/>
        <v>0</v>
      </c>
    </row>
    <row r="51" spans="1:22" x14ac:dyDescent="0.2">
      <c r="A51" s="5">
        <f t="shared" si="14"/>
        <v>41</v>
      </c>
      <c r="B51" s="6"/>
      <c r="C51" s="6"/>
      <c r="D51" s="6"/>
      <c r="E51" s="6"/>
      <c r="F51" s="7">
        <f t="shared" si="15"/>
        <v>0</v>
      </c>
      <c r="G51" s="6"/>
      <c r="H51" s="7">
        <f>5/2</f>
        <v>2.5</v>
      </c>
      <c r="I51" s="6"/>
      <c r="J51" s="7">
        <f t="shared" si="17"/>
        <v>0</v>
      </c>
      <c r="K51" s="6"/>
      <c r="L51" s="7">
        <f t="shared" si="18"/>
        <v>0</v>
      </c>
      <c r="M51" s="6"/>
      <c r="N51" s="7">
        <f t="shared" si="19"/>
        <v>0</v>
      </c>
      <c r="O51" s="6"/>
      <c r="P51" s="7">
        <f t="shared" si="20"/>
        <v>0</v>
      </c>
      <c r="Q51" s="6"/>
      <c r="R51" s="7">
        <f t="shared" si="21"/>
        <v>0</v>
      </c>
      <c r="S51" s="8">
        <f t="shared" si="12"/>
        <v>2.5</v>
      </c>
      <c r="T51" s="6">
        <f t="shared" si="22"/>
        <v>0</v>
      </c>
      <c r="U51" s="6">
        <f t="shared" si="23"/>
        <v>41</v>
      </c>
      <c r="V51" s="13">
        <f t="shared" si="11"/>
        <v>0</v>
      </c>
    </row>
    <row r="52" spans="1:22" x14ac:dyDescent="0.2">
      <c r="A52" s="5">
        <f t="shared" si="14"/>
        <v>42</v>
      </c>
      <c r="B52" s="6"/>
      <c r="C52" s="6"/>
      <c r="D52" s="6"/>
      <c r="E52" s="6"/>
      <c r="F52" s="7">
        <f t="shared" si="15"/>
        <v>0</v>
      </c>
      <c r="G52" s="6"/>
      <c r="H52" s="7">
        <f t="shared" ref="H52:H54" si="24">IF(G52=0,,($G$9-G52)*$G$7*100/$G$9)</f>
        <v>0</v>
      </c>
      <c r="I52" s="6"/>
      <c r="J52" s="7">
        <f t="shared" si="17"/>
        <v>0</v>
      </c>
      <c r="K52" s="6"/>
      <c r="L52" s="7">
        <f t="shared" si="18"/>
        <v>0</v>
      </c>
      <c r="M52" s="6"/>
      <c r="N52" s="7">
        <f t="shared" si="19"/>
        <v>0</v>
      </c>
      <c r="O52" s="6"/>
      <c r="P52" s="7">
        <f t="shared" si="20"/>
        <v>0</v>
      </c>
      <c r="Q52" s="6"/>
      <c r="R52" s="7">
        <f t="shared" si="21"/>
        <v>0</v>
      </c>
      <c r="S52" s="8">
        <f t="shared" si="12"/>
        <v>0</v>
      </c>
      <c r="T52" s="6">
        <f t="shared" si="22"/>
        <v>0</v>
      </c>
      <c r="U52" s="6">
        <f t="shared" si="23"/>
        <v>42</v>
      </c>
      <c r="V52" s="13">
        <f t="shared" si="11"/>
        <v>0</v>
      </c>
    </row>
    <row r="53" spans="1:22" x14ac:dyDescent="0.2">
      <c r="A53" s="5">
        <f t="shared" si="14"/>
        <v>43</v>
      </c>
      <c r="B53" s="6"/>
      <c r="C53" s="6"/>
      <c r="D53" s="6"/>
      <c r="E53" s="6"/>
      <c r="F53" s="7">
        <f t="shared" si="15"/>
        <v>0</v>
      </c>
      <c r="G53" s="6"/>
      <c r="H53" s="7">
        <f t="shared" si="24"/>
        <v>0</v>
      </c>
      <c r="I53" s="6"/>
      <c r="J53" s="7">
        <f t="shared" si="17"/>
        <v>0</v>
      </c>
      <c r="K53" s="6"/>
      <c r="L53" s="7">
        <f t="shared" si="18"/>
        <v>0</v>
      </c>
      <c r="M53" s="6"/>
      <c r="N53" s="7">
        <f t="shared" si="19"/>
        <v>0</v>
      </c>
      <c r="O53" s="6"/>
      <c r="P53" s="7">
        <f t="shared" si="20"/>
        <v>0</v>
      </c>
      <c r="Q53" s="6"/>
      <c r="R53" s="7">
        <f t="shared" si="21"/>
        <v>0</v>
      </c>
      <c r="S53" s="8">
        <f t="shared" si="12"/>
        <v>0</v>
      </c>
      <c r="T53" s="6">
        <f t="shared" si="22"/>
        <v>0</v>
      </c>
      <c r="U53" s="6">
        <f t="shared" si="23"/>
        <v>43</v>
      </c>
      <c r="V53" s="13">
        <f t="shared" si="11"/>
        <v>0</v>
      </c>
    </row>
    <row r="54" spans="1:22" x14ac:dyDescent="0.2">
      <c r="A54" s="5">
        <f t="shared" si="14"/>
        <v>44</v>
      </c>
      <c r="B54" s="6"/>
      <c r="C54" s="6"/>
      <c r="D54" s="6"/>
      <c r="E54" s="6"/>
      <c r="F54" s="7">
        <f t="shared" si="15"/>
        <v>0</v>
      </c>
      <c r="G54" s="6"/>
      <c r="H54" s="7">
        <f t="shared" si="24"/>
        <v>0</v>
      </c>
      <c r="I54" s="6"/>
      <c r="J54" s="7">
        <f t="shared" si="17"/>
        <v>0</v>
      </c>
      <c r="K54" s="6"/>
      <c r="L54" s="7">
        <f t="shared" si="18"/>
        <v>0</v>
      </c>
      <c r="M54" s="6"/>
      <c r="N54" s="7">
        <f t="shared" si="19"/>
        <v>0</v>
      </c>
      <c r="O54" s="6"/>
      <c r="P54" s="7">
        <f t="shared" si="20"/>
        <v>0</v>
      </c>
      <c r="Q54" s="6"/>
      <c r="R54" s="7">
        <f t="shared" si="21"/>
        <v>0</v>
      </c>
      <c r="S54" s="8">
        <f t="shared" si="12"/>
        <v>0</v>
      </c>
      <c r="T54" s="6">
        <f t="shared" si="22"/>
        <v>0</v>
      </c>
      <c r="U54" s="6">
        <f t="shared" si="23"/>
        <v>44</v>
      </c>
      <c r="V54" s="13">
        <f t="shared" si="11"/>
        <v>0</v>
      </c>
    </row>
    <row r="55" spans="1:22" x14ac:dyDescent="0.2">
      <c r="A55" s="29" t="s">
        <v>153</v>
      </c>
      <c r="B55" s="29"/>
      <c r="C55" s="30"/>
      <c r="E55">
        <f>COUNTA(E11:E54)</f>
        <v>17</v>
      </c>
      <c r="G55">
        <f>COUNTA(G11:G54)</f>
        <v>0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2" t="s">
        <v>30</v>
      </c>
      <c r="B56" s="32"/>
      <c r="C56" s="32"/>
      <c r="E56" s="12">
        <f>E55/$G$2</f>
        <v>1</v>
      </c>
      <c r="G56" s="12">
        <f>G55/$G$2</f>
        <v>0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A11:V36">
    <sortCondition descending="1" ref="S11:S36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4" x14ac:dyDescent="0.2">
      <c r="E2" s="33" t="s">
        <v>27</v>
      </c>
      <c r="F2" s="33"/>
      <c r="G2" s="11">
        <f>COUNTA(B11:B59)</f>
        <v>30</v>
      </c>
    </row>
    <row r="3" spans="1:24" x14ac:dyDescent="0.2">
      <c r="B3" s="2"/>
      <c r="E3" s="33" t="s">
        <v>28</v>
      </c>
      <c r="F3" s="33"/>
      <c r="G3" s="11">
        <f>COUNTA(E8:T8)</f>
        <v>2</v>
      </c>
    </row>
    <row r="4" spans="1:24" x14ac:dyDescent="0.2">
      <c r="B4" s="2"/>
      <c r="C4" s="3"/>
    </row>
    <row r="6" spans="1:24" x14ac:dyDescent="0.2">
      <c r="D6" s="1" t="s">
        <v>0</v>
      </c>
      <c r="E6" s="28" t="s">
        <v>257</v>
      </c>
      <c r="F6" s="28"/>
      <c r="G6" s="28" t="s">
        <v>297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4" x14ac:dyDescent="0.2">
      <c r="D7" s="1" t="s">
        <v>10</v>
      </c>
      <c r="E7" s="25">
        <v>2</v>
      </c>
      <c r="F7" s="26"/>
      <c r="G7" s="25">
        <v>2</v>
      </c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  <c r="S7" s="25"/>
      <c r="T7" s="26"/>
    </row>
    <row r="8" spans="1:24" x14ac:dyDescent="0.2">
      <c r="D8" s="1" t="s">
        <v>1</v>
      </c>
      <c r="E8" s="31">
        <v>45934</v>
      </c>
      <c r="F8" s="31"/>
      <c r="G8" s="38">
        <v>45942</v>
      </c>
      <c r="H8" s="39"/>
      <c r="I8" s="38"/>
      <c r="J8" s="39"/>
      <c r="K8" s="38"/>
      <c r="L8" s="39"/>
      <c r="M8" s="31"/>
      <c r="N8" s="31"/>
      <c r="O8" s="31"/>
      <c r="P8" s="31"/>
      <c r="Q8" s="31"/>
      <c r="R8" s="31"/>
      <c r="S8" s="31"/>
      <c r="T8" s="31"/>
    </row>
    <row r="9" spans="1:24" x14ac:dyDescent="0.2">
      <c r="D9" s="1" t="s">
        <v>2</v>
      </c>
      <c r="E9" s="28">
        <v>20</v>
      </c>
      <c r="F9" s="28"/>
      <c r="G9" s="25">
        <v>21</v>
      </c>
      <c r="H9" s="26"/>
      <c r="I9" s="25"/>
      <c r="J9" s="26"/>
      <c r="K9" s="25"/>
      <c r="L9" s="26"/>
      <c r="M9" s="28"/>
      <c r="N9" s="28"/>
      <c r="O9" s="28"/>
      <c r="P9" s="28"/>
      <c r="Q9" s="28"/>
      <c r="R9" s="28"/>
      <c r="S9" s="28"/>
      <c r="T9" s="2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38" si="1">IF(E11=0,,($E$9-E11)*$E$7*100/$E$9)</f>
        <v>190</v>
      </c>
      <c r="G11" s="20">
        <v>1</v>
      </c>
      <c r="H11" s="19">
        <f t="shared" ref="H11:H39" si="2">IF(G11=0,,($G$9-G11)*$G$7*100/$G$9)</f>
        <v>190.47619047619048</v>
      </c>
      <c r="I11" s="20"/>
      <c r="J11" s="19">
        <f t="shared" ref="J11:J25" si="3">IF(I11=0,,($I$9-I11)*$I$7*100/$I$9)</f>
        <v>0</v>
      </c>
      <c r="K11" s="20"/>
      <c r="L11" s="19">
        <f t="shared" ref="L11:L39" si="4">IF(K11=0,,($K$9-K11)*$K$7*100/$K$9)</f>
        <v>0</v>
      </c>
      <c r="M11" s="20"/>
      <c r="N11" s="19">
        <f t="shared" ref="N11:N46" si="5">IF(M11=0,,($M$9-M11)*$M$7*100/$M$9)</f>
        <v>0</v>
      </c>
      <c r="O11" s="20"/>
      <c r="P11" s="19">
        <f t="shared" ref="P11:P46" si="6">IF(O11=0,,($O$9-O11)*$O$7*100/$O$9)</f>
        <v>0</v>
      </c>
      <c r="Q11" s="20"/>
      <c r="R11" s="19">
        <f t="shared" ref="R11:R46" si="7">IF(Q11=0,,($Q$9-Q11)*$Q$7*100/$Q$9)</f>
        <v>0</v>
      </c>
      <c r="S11" s="20"/>
      <c r="T11" s="19">
        <f t="shared" ref="T11:T46" si="8">IF(S11=0,,($S$9-S11)*$S$7*100/$S$9)</f>
        <v>0</v>
      </c>
      <c r="U11" s="8">
        <f t="shared" ref="U11:U46" si="9">R11+P11+T11+F11+H11+J11+L11+N11</f>
        <v>380.47619047619048</v>
      </c>
      <c r="V11" s="6">
        <f t="shared" ref="V11:V42" si="10">COUNTA(E11,I11,K11,M11,O11,S11,Q11,G11)</f>
        <v>2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131</v>
      </c>
      <c r="C12" s="6" t="s">
        <v>97</v>
      </c>
      <c r="D12" s="6" t="s">
        <v>132</v>
      </c>
      <c r="E12" s="6">
        <v>3</v>
      </c>
      <c r="F12" s="19">
        <f t="shared" si="1"/>
        <v>170</v>
      </c>
      <c r="G12" s="20">
        <v>5</v>
      </c>
      <c r="H12" s="19">
        <f t="shared" si="2"/>
        <v>152.38095238095238</v>
      </c>
      <c r="I12" s="20"/>
      <c r="J12" s="19">
        <f t="shared" si="3"/>
        <v>0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322.38095238095241</v>
      </c>
      <c r="V12" s="6">
        <f t="shared" si="10"/>
        <v>2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111</v>
      </c>
      <c r="C13" s="6" t="s">
        <v>112</v>
      </c>
      <c r="D13" s="6" t="s">
        <v>40</v>
      </c>
      <c r="E13" s="6">
        <v>6</v>
      </c>
      <c r="F13" s="19">
        <f t="shared" si="1"/>
        <v>140</v>
      </c>
      <c r="G13" s="20">
        <v>2</v>
      </c>
      <c r="H13" s="19">
        <f t="shared" si="2"/>
        <v>180.95238095238096</v>
      </c>
      <c r="I13" s="20"/>
      <c r="J13" s="19">
        <f t="shared" si="3"/>
        <v>0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320.95238095238096</v>
      </c>
      <c r="V13" s="6">
        <f t="shared" si="10"/>
        <v>2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92</v>
      </c>
      <c r="C14" s="6" t="s">
        <v>93</v>
      </c>
      <c r="D14" s="6" t="s">
        <v>56</v>
      </c>
      <c r="E14" s="6">
        <v>2</v>
      </c>
      <c r="F14" s="19">
        <f t="shared" si="1"/>
        <v>180</v>
      </c>
      <c r="G14" s="20">
        <v>7</v>
      </c>
      <c r="H14" s="19">
        <f t="shared" si="2"/>
        <v>133.33333333333334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313.33333333333337</v>
      </c>
      <c r="V14" s="6">
        <f t="shared" si="10"/>
        <v>2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85</v>
      </c>
      <c r="C15" s="6" t="s">
        <v>86</v>
      </c>
      <c r="D15" s="6" t="s">
        <v>51</v>
      </c>
      <c r="E15" s="6">
        <v>3</v>
      </c>
      <c r="F15" s="19">
        <f t="shared" si="1"/>
        <v>170</v>
      </c>
      <c r="G15" s="20">
        <v>9</v>
      </c>
      <c r="H15" s="19">
        <f t="shared" si="2"/>
        <v>114.28571428571429</v>
      </c>
      <c r="I15" s="20"/>
      <c r="J15" s="19">
        <f t="shared" si="3"/>
        <v>0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284.28571428571428</v>
      </c>
      <c r="V15" s="6">
        <f t="shared" si="10"/>
        <v>2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110</v>
      </c>
      <c r="C16" s="6" t="s">
        <v>62</v>
      </c>
      <c r="D16" s="6" t="s">
        <v>56</v>
      </c>
      <c r="E16" s="6">
        <v>9</v>
      </c>
      <c r="F16" s="19">
        <f t="shared" si="1"/>
        <v>110</v>
      </c>
      <c r="G16" s="20">
        <v>3</v>
      </c>
      <c r="H16" s="19">
        <f t="shared" si="2"/>
        <v>171.42857142857142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281.42857142857144</v>
      </c>
      <c r="V16" s="6">
        <f t="shared" si="10"/>
        <v>2</v>
      </c>
      <c r="W16" s="6">
        <f t="shared" si="11"/>
        <v>6</v>
      </c>
      <c r="X16" s="13">
        <f t="shared" si="12"/>
        <v>1</v>
      </c>
    </row>
    <row r="17" spans="1:24" x14ac:dyDescent="0.2">
      <c r="A17" s="5">
        <f t="shared" si="0"/>
        <v>7</v>
      </c>
      <c r="B17" s="6" t="s">
        <v>81</v>
      </c>
      <c r="C17" s="6" t="s">
        <v>82</v>
      </c>
      <c r="D17" s="6" t="s">
        <v>40</v>
      </c>
      <c r="E17" s="6">
        <v>5</v>
      </c>
      <c r="F17" s="19">
        <f t="shared" si="1"/>
        <v>150</v>
      </c>
      <c r="G17" s="20">
        <v>8</v>
      </c>
      <c r="H17" s="19">
        <f t="shared" si="2"/>
        <v>123.80952380952381</v>
      </c>
      <c r="I17" s="20"/>
      <c r="J17" s="19">
        <f t="shared" si="3"/>
        <v>0</v>
      </c>
      <c r="K17" s="20"/>
      <c r="L17" s="19">
        <f t="shared" si="4"/>
        <v>0</v>
      </c>
      <c r="M17" s="20"/>
      <c r="N17" s="19">
        <f t="shared" si="5"/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273.8095238095238</v>
      </c>
      <c r="V17" s="6">
        <f t="shared" si="10"/>
        <v>2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133</v>
      </c>
      <c r="C18" s="6" t="s">
        <v>134</v>
      </c>
      <c r="D18" s="6" t="s">
        <v>132</v>
      </c>
      <c r="E18" s="6">
        <v>7</v>
      </c>
      <c r="F18" s="19">
        <f t="shared" si="1"/>
        <v>130</v>
      </c>
      <c r="G18" s="20">
        <v>11</v>
      </c>
      <c r="H18" s="19">
        <f t="shared" si="2"/>
        <v>95.238095238095241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225.23809523809524</v>
      </c>
      <c r="V18" s="6">
        <f t="shared" si="10"/>
        <v>2</v>
      </c>
      <c r="W18" s="6">
        <f t="shared" si="11"/>
        <v>8</v>
      </c>
      <c r="X18" s="13">
        <f t="shared" si="12"/>
        <v>1</v>
      </c>
    </row>
    <row r="19" spans="1:24" x14ac:dyDescent="0.2">
      <c r="A19" s="5">
        <f t="shared" si="0"/>
        <v>9</v>
      </c>
      <c r="B19" s="6" t="s">
        <v>108</v>
      </c>
      <c r="C19" s="6" t="s">
        <v>109</v>
      </c>
      <c r="D19" s="6" t="s">
        <v>186</v>
      </c>
      <c r="E19" s="6"/>
      <c r="F19" s="19">
        <f t="shared" si="1"/>
        <v>0</v>
      </c>
      <c r="G19" s="20">
        <v>3</v>
      </c>
      <c r="H19" s="19">
        <f t="shared" si="2"/>
        <v>171.42857142857142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171.42857142857142</v>
      </c>
      <c r="V19" s="6">
        <f t="shared" si="10"/>
        <v>1</v>
      </c>
      <c r="W19" s="6">
        <f t="shared" si="11"/>
        <v>9</v>
      </c>
      <c r="X19" s="13">
        <f t="shared" si="12"/>
        <v>0.5</v>
      </c>
    </row>
    <row r="20" spans="1:24" x14ac:dyDescent="0.2">
      <c r="A20" s="5">
        <f t="shared" si="0"/>
        <v>10</v>
      </c>
      <c r="B20" s="6" t="s">
        <v>94</v>
      </c>
      <c r="C20" s="6" t="s">
        <v>95</v>
      </c>
      <c r="D20" s="6" t="s">
        <v>56</v>
      </c>
      <c r="E20" s="6">
        <v>8</v>
      </c>
      <c r="F20" s="19">
        <f t="shared" si="1"/>
        <v>120</v>
      </c>
      <c r="G20" s="20">
        <v>18</v>
      </c>
      <c r="H20" s="19">
        <f t="shared" si="2"/>
        <v>28.571428571428573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148.57142857142858</v>
      </c>
      <c r="V20" s="6">
        <f t="shared" si="10"/>
        <v>2</v>
      </c>
      <c r="W20" s="6">
        <f t="shared" si="11"/>
        <v>10</v>
      </c>
      <c r="X20" s="13">
        <f t="shared" si="12"/>
        <v>1</v>
      </c>
    </row>
    <row r="21" spans="1:24" x14ac:dyDescent="0.2">
      <c r="A21" s="5">
        <f t="shared" si="0"/>
        <v>11</v>
      </c>
      <c r="B21" s="6" t="s">
        <v>387</v>
      </c>
      <c r="C21" s="6" t="s">
        <v>388</v>
      </c>
      <c r="D21" s="6" t="s">
        <v>56</v>
      </c>
      <c r="E21" s="6"/>
      <c r="F21" s="19">
        <f t="shared" si="1"/>
        <v>0</v>
      </c>
      <c r="G21" s="20">
        <v>6</v>
      </c>
      <c r="H21" s="19">
        <f t="shared" si="2"/>
        <v>142.85714285714286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142.85714285714286</v>
      </c>
      <c r="V21" s="6">
        <f t="shared" si="10"/>
        <v>1</v>
      </c>
      <c r="W21" s="6">
        <f t="shared" si="11"/>
        <v>11</v>
      </c>
      <c r="X21" s="13">
        <f t="shared" si="12"/>
        <v>0.5</v>
      </c>
    </row>
    <row r="22" spans="1:24" x14ac:dyDescent="0.2">
      <c r="A22" s="5">
        <f t="shared" si="0"/>
        <v>12</v>
      </c>
      <c r="B22" s="6" t="s">
        <v>89</v>
      </c>
      <c r="C22" s="6" t="s">
        <v>90</v>
      </c>
      <c r="D22" s="6" t="s">
        <v>41</v>
      </c>
      <c r="E22" s="6">
        <v>15</v>
      </c>
      <c r="F22" s="19">
        <f t="shared" si="1"/>
        <v>50</v>
      </c>
      <c r="G22" s="20">
        <v>15</v>
      </c>
      <c r="H22" s="19">
        <f t="shared" si="2"/>
        <v>57.142857142857146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107.14285714285714</v>
      </c>
      <c r="V22" s="6">
        <f t="shared" si="10"/>
        <v>2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389</v>
      </c>
      <c r="C23" s="6" t="s">
        <v>390</v>
      </c>
      <c r="D23" s="6" t="s">
        <v>186</v>
      </c>
      <c r="E23" s="6"/>
      <c r="F23" s="19">
        <f t="shared" si="1"/>
        <v>0</v>
      </c>
      <c r="G23" s="20">
        <v>10</v>
      </c>
      <c r="H23" s="19">
        <f t="shared" si="2"/>
        <v>104.76190476190476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104.76190476190476</v>
      </c>
      <c r="V23" s="6">
        <f t="shared" si="10"/>
        <v>1</v>
      </c>
      <c r="W23" s="6">
        <f t="shared" si="11"/>
        <v>13</v>
      </c>
      <c r="X23" s="13">
        <f t="shared" si="12"/>
        <v>0.5</v>
      </c>
    </row>
    <row r="24" spans="1:24" x14ac:dyDescent="0.2">
      <c r="A24" s="5">
        <f t="shared" si="0"/>
        <v>14</v>
      </c>
      <c r="B24" s="6" t="s">
        <v>144</v>
      </c>
      <c r="C24" s="6" t="s">
        <v>145</v>
      </c>
      <c r="D24" s="6" t="s">
        <v>56</v>
      </c>
      <c r="E24" s="6">
        <v>10</v>
      </c>
      <c r="F24" s="19">
        <f t="shared" si="1"/>
        <v>100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/>
      <c r="P24" s="19">
        <f t="shared" si="6"/>
        <v>0</v>
      </c>
      <c r="Q24" s="20"/>
      <c r="R24" s="19">
        <f t="shared" si="7"/>
        <v>0</v>
      </c>
      <c r="S24" s="20"/>
      <c r="T24" s="19">
        <f t="shared" si="8"/>
        <v>0</v>
      </c>
      <c r="U24" s="8">
        <f t="shared" si="9"/>
        <v>100</v>
      </c>
      <c r="V24" s="6">
        <f t="shared" si="10"/>
        <v>1</v>
      </c>
      <c r="W24" s="6">
        <f t="shared" si="11"/>
        <v>14</v>
      </c>
      <c r="X24" s="13">
        <f t="shared" si="12"/>
        <v>0.5</v>
      </c>
    </row>
    <row r="25" spans="1:24" x14ac:dyDescent="0.2">
      <c r="A25" s="5">
        <f t="shared" si="0"/>
        <v>15</v>
      </c>
      <c r="B25" s="6" t="s">
        <v>83</v>
      </c>
      <c r="C25" s="6" t="s">
        <v>84</v>
      </c>
      <c r="D25" s="6" t="s">
        <v>56</v>
      </c>
      <c r="E25" s="6">
        <v>11</v>
      </c>
      <c r="F25" s="19">
        <f t="shared" si="1"/>
        <v>90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90</v>
      </c>
      <c r="V25" s="6">
        <f t="shared" si="10"/>
        <v>1</v>
      </c>
      <c r="W25" s="6">
        <f t="shared" si="11"/>
        <v>15</v>
      </c>
      <c r="X25" s="13">
        <f t="shared" si="12"/>
        <v>0.5</v>
      </c>
    </row>
    <row r="26" spans="1:24" x14ac:dyDescent="0.2">
      <c r="A26" s="5">
        <f t="shared" si="0"/>
        <v>16</v>
      </c>
      <c r="B26" s="6" t="s">
        <v>391</v>
      </c>
      <c r="C26" s="6" t="s">
        <v>113</v>
      </c>
      <c r="D26" s="6" t="s">
        <v>346</v>
      </c>
      <c r="E26" s="6"/>
      <c r="F26" s="19">
        <f t="shared" si="1"/>
        <v>0</v>
      </c>
      <c r="G26" s="20">
        <v>12</v>
      </c>
      <c r="H26" s="19">
        <f t="shared" si="2"/>
        <v>85.714285714285708</v>
      </c>
      <c r="I26" s="20"/>
      <c r="J26" s="19">
        <v>0</v>
      </c>
      <c r="K26" s="20"/>
      <c r="L26" s="19">
        <f t="shared" si="4"/>
        <v>0</v>
      </c>
      <c r="M26" s="20"/>
      <c r="N26" s="19">
        <f t="shared" si="5"/>
        <v>0</v>
      </c>
      <c r="O26" s="20"/>
      <c r="P26" s="19">
        <f t="shared" si="6"/>
        <v>0</v>
      </c>
      <c r="Q26" s="20"/>
      <c r="R26" s="19">
        <f t="shared" si="7"/>
        <v>0</v>
      </c>
      <c r="S26" s="20"/>
      <c r="T26" s="19">
        <f t="shared" si="8"/>
        <v>0</v>
      </c>
      <c r="U26" s="8">
        <f t="shared" si="9"/>
        <v>85.714285714285708</v>
      </c>
      <c r="V26" s="6">
        <f t="shared" si="10"/>
        <v>1</v>
      </c>
      <c r="W26" s="6">
        <f t="shared" si="11"/>
        <v>16</v>
      </c>
      <c r="X26" s="13">
        <f t="shared" si="12"/>
        <v>0.5</v>
      </c>
    </row>
    <row r="27" spans="1:24" x14ac:dyDescent="0.2">
      <c r="A27" s="5">
        <f t="shared" si="0"/>
        <v>17</v>
      </c>
      <c r="B27" s="6" t="s">
        <v>256</v>
      </c>
      <c r="C27" s="15" t="s">
        <v>139</v>
      </c>
      <c r="D27" s="6" t="s">
        <v>41</v>
      </c>
      <c r="E27" s="6">
        <v>12</v>
      </c>
      <c r="F27" s="19">
        <f t="shared" si="1"/>
        <v>80</v>
      </c>
      <c r="G27" s="20"/>
      <c r="H27" s="19">
        <f t="shared" si="2"/>
        <v>0</v>
      </c>
      <c r="I27" s="20"/>
      <c r="J27" s="19">
        <f t="shared" ref="J27:J46" si="13">IF(I27=0,,($I$9-I27)*$I$7*100/$I$9)</f>
        <v>0</v>
      </c>
      <c r="K27" s="20"/>
      <c r="L27" s="19">
        <f t="shared" si="4"/>
        <v>0</v>
      </c>
      <c r="M27" s="20"/>
      <c r="N27" s="19">
        <f t="shared" si="5"/>
        <v>0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80</v>
      </c>
      <c r="V27" s="6">
        <f t="shared" si="10"/>
        <v>1</v>
      </c>
      <c r="W27" s="6">
        <f t="shared" si="11"/>
        <v>17</v>
      </c>
      <c r="X27" s="13">
        <f t="shared" si="12"/>
        <v>0.5</v>
      </c>
    </row>
    <row r="28" spans="1:24" x14ac:dyDescent="0.2">
      <c r="A28" s="5">
        <f t="shared" si="0"/>
        <v>18</v>
      </c>
      <c r="B28" s="6" t="s">
        <v>187</v>
      </c>
      <c r="C28" s="6" t="s">
        <v>188</v>
      </c>
      <c r="D28" s="6" t="s">
        <v>56</v>
      </c>
      <c r="E28" s="6">
        <v>16</v>
      </c>
      <c r="F28" s="19">
        <f t="shared" si="1"/>
        <v>40</v>
      </c>
      <c r="G28" s="20">
        <v>17</v>
      </c>
      <c r="H28" s="19">
        <f t="shared" si="2"/>
        <v>38.095238095238095</v>
      </c>
      <c r="I28" s="20"/>
      <c r="J28" s="19">
        <f t="shared" si="1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si="6"/>
        <v>0</v>
      </c>
      <c r="Q28" s="20"/>
      <c r="R28" s="19">
        <f t="shared" si="7"/>
        <v>0</v>
      </c>
      <c r="S28" s="20"/>
      <c r="T28" s="19">
        <f t="shared" si="8"/>
        <v>0</v>
      </c>
      <c r="U28" s="8">
        <f t="shared" si="9"/>
        <v>78.095238095238102</v>
      </c>
      <c r="V28" s="6">
        <f t="shared" si="10"/>
        <v>2</v>
      </c>
      <c r="W28" s="6">
        <f t="shared" si="11"/>
        <v>18</v>
      </c>
      <c r="X28" s="13">
        <f t="shared" si="12"/>
        <v>1</v>
      </c>
    </row>
    <row r="29" spans="1:24" x14ac:dyDescent="0.2">
      <c r="A29" s="5">
        <f t="shared" si="0"/>
        <v>19</v>
      </c>
      <c r="B29" s="6" t="s">
        <v>392</v>
      </c>
      <c r="C29" s="6" t="s">
        <v>393</v>
      </c>
      <c r="D29" s="6" t="s">
        <v>346</v>
      </c>
      <c r="E29" s="6"/>
      <c r="F29" s="7">
        <f t="shared" si="1"/>
        <v>0</v>
      </c>
      <c r="G29" s="6">
        <v>13</v>
      </c>
      <c r="H29" s="7">
        <f t="shared" si="2"/>
        <v>76.19047619047619</v>
      </c>
      <c r="I29" s="6"/>
      <c r="J29" s="7">
        <f t="shared" si="1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76.19047619047619</v>
      </c>
      <c r="V29" s="6">
        <f t="shared" si="10"/>
        <v>1</v>
      </c>
      <c r="W29" s="6">
        <f t="shared" si="11"/>
        <v>19</v>
      </c>
      <c r="X29" s="13">
        <f t="shared" si="12"/>
        <v>0.5</v>
      </c>
    </row>
    <row r="30" spans="1:24" x14ac:dyDescent="0.2">
      <c r="A30" s="5">
        <f t="shared" si="0"/>
        <v>20</v>
      </c>
      <c r="B30" s="6" t="s">
        <v>170</v>
      </c>
      <c r="C30" s="6" t="s">
        <v>177</v>
      </c>
      <c r="D30" s="6" t="s">
        <v>51</v>
      </c>
      <c r="E30" s="6">
        <v>13</v>
      </c>
      <c r="F30" s="19">
        <f t="shared" si="1"/>
        <v>70</v>
      </c>
      <c r="G30" s="20"/>
      <c r="H30" s="19">
        <f t="shared" si="2"/>
        <v>0</v>
      </c>
      <c r="I30" s="20"/>
      <c r="J30" s="19">
        <f t="shared" si="1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70</v>
      </c>
      <c r="V30" s="6">
        <f t="shared" si="10"/>
        <v>1</v>
      </c>
      <c r="W30" s="6">
        <f t="shared" si="11"/>
        <v>20</v>
      </c>
      <c r="X30" s="13">
        <f t="shared" si="12"/>
        <v>0.5</v>
      </c>
    </row>
    <row r="31" spans="1:24" x14ac:dyDescent="0.2">
      <c r="A31" s="5">
        <f t="shared" si="0"/>
        <v>21</v>
      </c>
      <c r="B31" s="6" t="s">
        <v>391</v>
      </c>
      <c r="C31" s="6" t="s">
        <v>358</v>
      </c>
      <c r="D31" s="6" t="s">
        <v>346</v>
      </c>
      <c r="E31" s="6"/>
      <c r="F31" s="7">
        <f t="shared" si="1"/>
        <v>0</v>
      </c>
      <c r="G31" s="6">
        <v>14</v>
      </c>
      <c r="H31" s="7">
        <f t="shared" si="2"/>
        <v>66.666666666666671</v>
      </c>
      <c r="I31" s="6"/>
      <c r="J31" s="7">
        <f t="shared" si="1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66.666666666666671</v>
      </c>
      <c r="V31" s="6">
        <f t="shared" si="10"/>
        <v>1</v>
      </c>
      <c r="W31" s="6">
        <f t="shared" si="11"/>
        <v>21</v>
      </c>
      <c r="X31" s="13">
        <f t="shared" si="12"/>
        <v>0.5</v>
      </c>
    </row>
    <row r="32" spans="1:24" x14ac:dyDescent="0.2">
      <c r="A32" s="5">
        <f t="shared" si="0"/>
        <v>22</v>
      </c>
      <c r="B32" s="6" t="s">
        <v>91</v>
      </c>
      <c r="C32" s="6" t="s">
        <v>273</v>
      </c>
      <c r="D32" s="6" t="s">
        <v>40</v>
      </c>
      <c r="E32" s="6">
        <v>14</v>
      </c>
      <c r="F32" s="19">
        <f t="shared" si="1"/>
        <v>60</v>
      </c>
      <c r="G32" s="20"/>
      <c r="H32" s="19">
        <f t="shared" si="2"/>
        <v>0</v>
      </c>
      <c r="I32" s="20"/>
      <c r="J32" s="19">
        <f t="shared" si="13"/>
        <v>0</v>
      </c>
      <c r="K32" s="20"/>
      <c r="L32" s="19">
        <f t="shared" si="4"/>
        <v>0</v>
      </c>
      <c r="M32" s="20"/>
      <c r="N32" s="19">
        <f t="shared" si="5"/>
        <v>0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60</v>
      </c>
      <c r="V32" s="6">
        <f t="shared" si="10"/>
        <v>1</v>
      </c>
      <c r="W32" s="6">
        <f t="shared" si="11"/>
        <v>22</v>
      </c>
      <c r="X32" s="13">
        <f t="shared" si="12"/>
        <v>0.5</v>
      </c>
    </row>
    <row r="33" spans="1:24" x14ac:dyDescent="0.2">
      <c r="A33" s="5">
        <f t="shared" si="0"/>
        <v>23</v>
      </c>
      <c r="B33" s="6" t="s">
        <v>394</v>
      </c>
      <c r="C33" s="6" t="s">
        <v>395</v>
      </c>
      <c r="D33" s="6" t="s">
        <v>155</v>
      </c>
      <c r="E33" s="6"/>
      <c r="F33" s="7">
        <f t="shared" si="1"/>
        <v>0</v>
      </c>
      <c r="G33" s="6">
        <v>16</v>
      </c>
      <c r="H33" s="7">
        <f t="shared" si="2"/>
        <v>47.61904761904762</v>
      </c>
      <c r="I33" s="6"/>
      <c r="J33" s="7">
        <f t="shared" si="1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47.61904761904762</v>
      </c>
      <c r="V33" s="6">
        <f t="shared" si="10"/>
        <v>1</v>
      </c>
      <c r="W33" s="6">
        <f t="shared" si="11"/>
        <v>23</v>
      </c>
      <c r="X33" s="13">
        <f t="shared" si="12"/>
        <v>0.5</v>
      </c>
    </row>
    <row r="34" spans="1:24" x14ac:dyDescent="0.2">
      <c r="A34" s="5">
        <f t="shared" si="0"/>
        <v>24</v>
      </c>
      <c r="B34" s="6" t="s">
        <v>215</v>
      </c>
      <c r="C34" s="6" t="s">
        <v>233</v>
      </c>
      <c r="D34" s="6" t="s">
        <v>46</v>
      </c>
      <c r="E34" s="6">
        <v>17</v>
      </c>
      <c r="F34" s="19">
        <f t="shared" si="1"/>
        <v>30</v>
      </c>
      <c r="G34" s="20"/>
      <c r="H34" s="19">
        <f t="shared" si="2"/>
        <v>0</v>
      </c>
      <c r="I34" s="20"/>
      <c r="J34" s="19">
        <f t="shared" si="13"/>
        <v>0</v>
      </c>
      <c r="K34" s="20"/>
      <c r="L34" s="19">
        <f t="shared" si="4"/>
        <v>0</v>
      </c>
      <c r="M34" s="20"/>
      <c r="N34" s="19">
        <f t="shared" si="5"/>
        <v>0</v>
      </c>
      <c r="O34" s="20"/>
      <c r="P34" s="19">
        <f t="shared" si="6"/>
        <v>0</v>
      </c>
      <c r="Q34" s="20"/>
      <c r="R34" s="19">
        <f t="shared" si="7"/>
        <v>0</v>
      </c>
      <c r="S34" s="20"/>
      <c r="T34" s="19">
        <f t="shared" si="8"/>
        <v>0</v>
      </c>
      <c r="U34" s="8">
        <f t="shared" si="9"/>
        <v>30</v>
      </c>
      <c r="V34" s="6">
        <f t="shared" si="10"/>
        <v>1</v>
      </c>
      <c r="W34" s="6">
        <f t="shared" si="11"/>
        <v>24</v>
      </c>
      <c r="X34" s="13">
        <f t="shared" si="12"/>
        <v>0.5</v>
      </c>
    </row>
    <row r="35" spans="1:24" x14ac:dyDescent="0.2">
      <c r="A35" s="5">
        <f t="shared" si="0"/>
        <v>25</v>
      </c>
      <c r="B35" s="6" t="s">
        <v>189</v>
      </c>
      <c r="C35" s="6" t="s">
        <v>190</v>
      </c>
      <c r="D35" s="6" t="s">
        <v>41</v>
      </c>
      <c r="E35" s="6">
        <v>18</v>
      </c>
      <c r="F35" s="19">
        <f t="shared" si="1"/>
        <v>20</v>
      </c>
      <c r="G35" s="20"/>
      <c r="H35" s="19">
        <f t="shared" si="2"/>
        <v>0</v>
      </c>
      <c r="I35" s="20"/>
      <c r="J35" s="19">
        <f t="shared" si="13"/>
        <v>0</v>
      </c>
      <c r="K35" s="20"/>
      <c r="L35" s="19">
        <f t="shared" si="4"/>
        <v>0</v>
      </c>
      <c r="M35" s="20"/>
      <c r="N35" s="19">
        <f t="shared" si="5"/>
        <v>0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20</v>
      </c>
      <c r="V35" s="6">
        <f t="shared" si="10"/>
        <v>1</v>
      </c>
      <c r="W35" s="6">
        <f t="shared" si="11"/>
        <v>25</v>
      </c>
      <c r="X35" s="13">
        <f t="shared" si="12"/>
        <v>0.5</v>
      </c>
    </row>
    <row r="36" spans="1:24" x14ac:dyDescent="0.2">
      <c r="A36" s="5">
        <f t="shared" si="0"/>
        <v>26</v>
      </c>
      <c r="B36" s="6" t="s">
        <v>396</v>
      </c>
      <c r="C36" s="6" t="s">
        <v>397</v>
      </c>
      <c r="D36" s="6" t="s">
        <v>346</v>
      </c>
      <c r="E36" s="6"/>
      <c r="F36" s="7">
        <f t="shared" si="1"/>
        <v>0</v>
      </c>
      <c r="G36" s="6">
        <v>19</v>
      </c>
      <c r="H36" s="7">
        <f t="shared" si="2"/>
        <v>19.047619047619047</v>
      </c>
      <c r="I36" s="6"/>
      <c r="J36" s="7">
        <f t="shared" si="13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19.047619047619047</v>
      </c>
      <c r="V36" s="6">
        <f t="shared" si="10"/>
        <v>1</v>
      </c>
      <c r="W36" s="6">
        <f t="shared" si="11"/>
        <v>26</v>
      </c>
      <c r="X36" s="13">
        <f t="shared" si="12"/>
        <v>0.5</v>
      </c>
    </row>
    <row r="37" spans="1:24" x14ac:dyDescent="0.2">
      <c r="A37" s="5">
        <f t="shared" si="0"/>
        <v>27</v>
      </c>
      <c r="B37" s="6" t="s">
        <v>274</v>
      </c>
      <c r="C37" s="6" t="s">
        <v>255</v>
      </c>
      <c r="D37" s="6" t="s">
        <v>51</v>
      </c>
      <c r="E37" s="6">
        <v>19</v>
      </c>
      <c r="F37" s="19">
        <f t="shared" si="1"/>
        <v>10</v>
      </c>
      <c r="G37" s="20"/>
      <c r="H37" s="19">
        <f t="shared" si="2"/>
        <v>0</v>
      </c>
      <c r="I37" s="20"/>
      <c r="J37" s="19">
        <f t="shared" si="13"/>
        <v>0</v>
      </c>
      <c r="K37" s="20"/>
      <c r="L37" s="19">
        <f t="shared" si="4"/>
        <v>0</v>
      </c>
      <c r="M37" s="20"/>
      <c r="N37" s="19">
        <f t="shared" si="5"/>
        <v>0</v>
      </c>
      <c r="O37" s="20"/>
      <c r="P37" s="19">
        <f t="shared" si="6"/>
        <v>0</v>
      </c>
      <c r="Q37" s="20"/>
      <c r="R37" s="19">
        <f t="shared" si="7"/>
        <v>0</v>
      </c>
      <c r="S37" s="20"/>
      <c r="T37" s="19">
        <f t="shared" si="8"/>
        <v>0</v>
      </c>
      <c r="U37" s="8">
        <f t="shared" si="9"/>
        <v>10</v>
      </c>
      <c r="V37" s="6">
        <f t="shared" si="10"/>
        <v>1</v>
      </c>
      <c r="W37" s="6">
        <f t="shared" si="11"/>
        <v>27</v>
      </c>
      <c r="X37" s="13">
        <f t="shared" si="12"/>
        <v>0.5</v>
      </c>
    </row>
    <row r="38" spans="1:24" x14ac:dyDescent="0.2">
      <c r="A38" s="5">
        <f t="shared" si="0"/>
        <v>28</v>
      </c>
      <c r="B38" s="6" t="s">
        <v>398</v>
      </c>
      <c r="C38" s="6" t="s">
        <v>399</v>
      </c>
      <c r="D38" s="6" t="s">
        <v>40</v>
      </c>
      <c r="E38" s="6"/>
      <c r="F38" s="7">
        <f t="shared" si="1"/>
        <v>0</v>
      </c>
      <c r="G38" s="6">
        <v>20</v>
      </c>
      <c r="H38" s="7">
        <f t="shared" si="2"/>
        <v>9.5238095238095237</v>
      </c>
      <c r="I38" s="6"/>
      <c r="J38" s="7">
        <f t="shared" si="13"/>
        <v>0</v>
      </c>
      <c r="K38" s="6"/>
      <c r="L38" s="7">
        <f t="shared" si="4"/>
        <v>0</v>
      </c>
      <c r="M38" s="6"/>
      <c r="N38" s="7">
        <f t="shared" si="5"/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9.5238095238095237</v>
      </c>
      <c r="V38" s="6">
        <f t="shared" si="10"/>
        <v>1</v>
      </c>
      <c r="W38" s="6">
        <f t="shared" si="11"/>
        <v>28</v>
      </c>
      <c r="X38" s="13">
        <f t="shared" si="12"/>
        <v>0.5</v>
      </c>
    </row>
    <row r="39" spans="1:24" x14ac:dyDescent="0.2">
      <c r="A39" s="5">
        <f t="shared" si="0"/>
        <v>29</v>
      </c>
      <c r="B39" s="6" t="s">
        <v>179</v>
      </c>
      <c r="C39" s="6" t="s">
        <v>178</v>
      </c>
      <c r="D39" s="6" t="s">
        <v>51</v>
      </c>
      <c r="E39" s="6">
        <v>20</v>
      </c>
      <c r="F39" s="19">
        <f>10/2</f>
        <v>5</v>
      </c>
      <c r="G39" s="20"/>
      <c r="H39" s="19">
        <f t="shared" si="2"/>
        <v>0</v>
      </c>
      <c r="I39" s="20"/>
      <c r="J39" s="19">
        <f t="shared" si="13"/>
        <v>0</v>
      </c>
      <c r="K39" s="20"/>
      <c r="L39" s="19">
        <f t="shared" si="4"/>
        <v>0</v>
      </c>
      <c r="M39" s="20"/>
      <c r="N39" s="19">
        <f t="shared" si="5"/>
        <v>0</v>
      </c>
      <c r="O39" s="20"/>
      <c r="P39" s="19">
        <f t="shared" si="6"/>
        <v>0</v>
      </c>
      <c r="Q39" s="20"/>
      <c r="R39" s="19">
        <f t="shared" si="7"/>
        <v>0</v>
      </c>
      <c r="S39" s="20"/>
      <c r="T39" s="19">
        <f t="shared" si="8"/>
        <v>0</v>
      </c>
      <c r="U39" s="8">
        <f t="shared" si="9"/>
        <v>5</v>
      </c>
      <c r="V39" s="6">
        <f t="shared" si="10"/>
        <v>1</v>
      </c>
      <c r="W39" s="6">
        <f t="shared" si="11"/>
        <v>29</v>
      </c>
      <c r="X39" s="13">
        <f t="shared" si="12"/>
        <v>0.5</v>
      </c>
    </row>
    <row r="40" spans="1:24" x14ac:dyDescent="0.2">
      <c r="A40" s="5">
        <f t="shared" si="0"/>
        <v>30</v>
      </c>
      <c r="B40" s="6" t="s">
        <v>400</v>
      </c>
      <c r="C40" s="6" t="s">
        <v>55</v>
      </c>
      <c r="D40" s="6" t="s">
        <v>315</v>
      </c>
      <c r="E40" s="6"/>
      <c r="F40" s="7">
        <v>0</v>
      </c>
      <c r="G40" s="6">
        <v>21</v>
      </c>
      <c r="H40" s="7">
        <f>10/2</f>
        <v>5</v>
      </c>
      <c r="I40" s="6"/>
      <c r="J40" s="7">
        <f t="shared" si="13"/>
        <v>0</v>
      </c>
      <c r="K40" s="6"/>
      <c r="L40" s="7"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5</v>
      </c>
      <c r="V40" s="6">
        <f t="shared" si="10"/>
        <v>1</v>
      </c>
      <c r="W40" s="6">
        <f t="shared" si="11"/>
        <v>30</v>
      </c>
      <c r="X40" s="13">
        <f t="shared" si="12"/>
        <v>0.5</v>
      </c>
    </row>
    <row r="41" spans="1:24" x14ac:dyDescent="0.2">
      <c r="A41" s="5">
        <f t="shared" si="0"/>
        <v>31</v>
      </c>
      <c r="B41" s="6"/>
      <c r="C41" s="6"/>
      <c r="D41" s="6"/>
      <c r="E41" s="6"/>
      <c r="F41" s="7">
        <f t="shared" ref="F41:F46" si="14">IF(E41=0,,($E$9-E41)*$E$7*100/$E$9)</f>
        <v>0</v>
      </c>
      <c r="G41" s="6"/>
      <c r="H41" s="7">
        <f t="shared" ref="H41:H46" si="15">IF(G41=0,,($G$9-G41)*$G$7*100/$G$9)</f>
        <v>0</v>
      </c>
      <c r="I41" s="6"/>
      <c r="J41" s="7">
        <f t="shared" si="13"/>
        <v>0</v>
      </c>
      <c r="K41" s="6"/>
      <c r="L41" s="7">
        <f t="shared" ref="L41:L46" si="16">IF(K41=0,,($K$9-K41)*$K$7*100/$K$9)</f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0</v>
      </c>
      <c r="W41" s="6">
        <f t="shared" si="11"/>
        <v>31</v>
      </c>
      <c r="X41" s="13">
        <f t="shared" si="12"/>
        <v>0</v>
      </c>
    </row>
    <row r="42" spans="1:24" x14ac:dyDescent="0.2">
      <c r="A42" s="5">
        <f t="shared" si="0"/>
        <v>32</v>
      </c>
      <c r="B42" s="6"/>
      <c r="C42" s="6"/>
      <c r="D42" s="6"/>
      <c r="E42" s="6"/>
      <c r="F42" s="7">
        <f t="shared" si="14"/>
        <v>0</v>
      </c>
      <c r="G42" s="6"/>
      <c r="H42" s="7">
        <f t="shared" si="15"/>
        <v>0</v>
      </c>
      <c r="I42" s="6"/>
      <c r="J42" s="7">
        <f t="shared" si="13"/>
        <v>0</v>
      </c>
      <c r="K42" s="6"/>
      <c r="L42" s="7">
        <f t="shared" si="16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0</v>
      </c>
      <c r="W42" s="6">
        <f t="shared" si="11"/>
        <v>32</v>
      </c>
      <c r="X42" s="13">
        <f t="shared" si="12"/>
        <v>0</v>
      </c>
    </row>
    <row r="43" spans="1:24" x14ac:dyDescent="0.2">
      <c r="A43" s="5">
        <f t="shared" ref="A43:A59" si="17">W43</f>
        <v>33</v>
      </c>
      <c r="B43" s="6"/>
      <c r="C43" s="6"/>
      <c r="D43" s="6"/>
      <c r="E43" s="6"/>
      <c r="F43" s="7">
        <f t="shared" si="14"/>
        <v>0</v>
      </c>
      <c r="G43" s="6"/>
      <c r="H43" s="7">
        <f t="shared" si="15"/>
        <v>0</v>
      </c>
      <c r="I43" s="6"/>
      <c r="J43" s="7">
        <f t="shared" si="13"/>
        <v>0</v>
      </c>
      <c r="K43" s="6"/>
      <c r="L43" s="7">
        <f t="shared" si="16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ref="V43:V59" si="18">COUNTA(E43,I43,K43,M43,O43,S43,Q43,G43)</f>
        <v>0</v>
      </c>
      <c r="W43" s="6">
        <f t="shared" ref="W43:W59" si="19">ROW(B43)-10</f>
        <v>33</v>
      </c>
      <c r="X43" s="13">
        <f t="shared" ref="X43:X59" si="20">V43/$G$3</f>
        <v>0</v>
      </c>
    </row>
    <row r="44" spans="1:24" x14ac:dyDescent="0.2">
      <c r="A44" s="5">
        <f t="shared" si="17"/>
        <v>34</v>
      </c>
      <c r="B44" s="6"/>
      <c r="C44" s="6"/>
      <c r="D44" s="6"/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13"/>
        <v>0</v>
      </c>
      <c r="K44" s="6"/>
      <c r="L44" s="7">
        <f t="shared" si="16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8"/>
        <v>0</v>
      </c>
      <c r="W44" s="6">
        <f t="shared" si="19"/>
        <v>34</v>
      </c>
      <c r="X44" s="13">
        <f t="shared" si="20"/>
        <v>0</v>
      </c>
    </row>
    <row r="45" spans="1:24" x14ac:dyDescent="0.2">
      <c r="A45" s="6">
        <f t="shared" si="17"/>
        <v>35</v>
      </c>
      <c r="B45" s="6"/>
      <c r="C45" s="6"/>
      <c r="D45" s="6"/>
      <c r="E45" s="6"/>
      <c r="F45" s="7">
        <f t="shared" si="14"/>
        <v>0</v>
      </c>
      <c r="G45" s="6"/>
      <c r="H45" s="7">
        <f t="shared" si="15"/>
        <v>0</v>
      </c>
      <c r="I45" s="6"/>
      <c r="J45" s="7">
        <f t="shared" si="13"/>
        <v>0</v>
      </c>
      <c r="K45" s="6"/>
      <c r="L45" s="7">
        <f t="shared" si="16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8"/>
        <v>0</v>
      </c>
      <c r="W45" s="6">
        <f t="shared" si="19"/>
        <v>35</v>
      </c>
      <c r="X45" s="13">
        <f t="shared" si="20"/>
        <v>0</v>
      </c>
    </row>
    <row r="46" spans="1:24" x14ac:dyDescent="0.2">
      <c r="A46" s="5">
        <f t="shared" si="17"/>
        <v>36</v>
      </c>
      <c r="B46" s="6"/>
      <c r="C46" s="6"/>
      <c r="D46" s="6"/>
      <c r="E46" s="6"/>
      <c r="F46" s="7">
        <f t="shared" si="14"/>
        <v>0</v>
      </c>
      <c r="G46" s="6"/>
      <c r="H46" s="7">
        <f t="shared" si="15"/>
        <v>0</v>
      </c>
      <c r="I46" s="6"/>
      <c r="J46" s="7">
        <f t="shared" si="13"/>
        <v>0</v>
      </c>
      <c r="K46" s="6"/>
      <c r="L46" s="7">
        <f t="shared" si="16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8"/>
        <v>0</v>
      </c>
      <c r="W46" s="6">
        <f t="shared" si="19"/>
        <v>36</v>
      </c>
      <c r="X46" s="13">
        <f t="shared" si="20"/>
        <v>0</v>
      </c>
    </row>
    <row r="47" spans="1:24" x14ac:dyDescent="0.2">
      <c r="A47" s="5">
        <f t="shared" si="17"/>
        <v>37</v>
      </c>
      <c r="B47" s="6"/>
      <c r="C47" s="6"/>
      <c r="D47" s="6"/>
      <c r="E47" s="6"/>
      <c r="F47" s="7">
        <f t="shared" ref="F47:F58" si="21">IF(E47=0,,($E$9-E47)*$E$7*100/$E$9)</f>
        <v>0</v>
      </c>
      <c r="G47" s="6"/>
      <c r="H47" s="7">
        <f t="shared" ref="H47:H57" si="22">IF(G47=0,,($G$9-G47)*$G$7*100/$G$9)</f>
        <v>0</v>
      </c>
      <c r="I47" s="6"/>
      <c r="J47" s="7">
        <f t="shared" ref="J47:J59" si="23">IF(I47=0,,($I$9-I47)*$I$7*100/$I$9)</f>
        <v>0</v>
      </c>
      <c r="K47" s="6"/>
      <c r="L47" s="7">
        <f t="shared" ref="L47:L59" si="24">IF(K47=0,,($K$9-K47)*$K$7*100/$K$9)</f>
        <v>0</v>
      </c>
      <c r="M47" s="6"/>
      <c r="N47" s="7">
        <f t="shared" ref="N47:N56" si="25">IF(M47=0,,($M$9-M47)*$M$7*100/$M$9)</f>
        <v>0</v>
      </c>
      <c r="O47" s="6"/>
      <c r="P47" s="7">
        <f t="shared" ref="P47:P56" si="26">IF(O47=0,,($O$9-O47)*$O$7*100/$O$9)</f>
        <v>0</v>
      </c>
      <c r="Q47" s="6"/>
      <c r="R47" s="7">
        <f t="shared" ref="R47:R55" si="27">IF(Q47=0,,($Q$9-Q47)*$Q$7*100/$Q$9)</f>
        <v>0</v>
      </c>
      <c r="S47" s="6"/>
      <c r="T47" s="7">
        <f t="shared" ref="T47:T59" si="28">IF(S47=0,,($S$9-S47)*$S$7*100/$S$9)</f>
        <v>0</v>
      </c>
      <c r="U47" s="8">
        <f t="shared" ref="U47:U59" si="29">R47+P47+T47+F47+H47+J47+L47+N47</f>
        <v>0</v>
      </c>
      <c r="V47" s="6">
        <f t="shared" si="18"/>
        <v>0</v>
      </c>
      <c r="W47" s="6">
        <f t="shared" si="19"/>
        <v>37</v>
      </c>
      <c r="X47" s="13">
        <f t="shared" si="20"/>
        <v>0</v>
      </c>
    </row>
    <row r="48" spans="1:24" x14ac:dyDescent="0.2">
      <c r="A48" s="5">
        <f t="shared" si="1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22"/>
        <v>0</v>
      </c>
      <c r="I48" s="6"/>
      <c r="J48" s="7">
        <f t="shared" si="23"/>
        <v>0</v>
      </c>
      <c r="K48" s="6"/>
      <c r="L48" s="7">
        <f t="shared" si="24"/>
        <v>0</v>
      </c>
      <c r="M48" s="6"/>
      <c r="N48" s="7">
        <f t="shared" si="25"/>
        <v>0</v>
      </c>
      <c r="O48" s="6"/>
      <c r="P48" s="7">
        <f t="shared" si="26"/>
        <v>0</v>
      </c>
      <c r="Q48" s="6"/>
      <c r="R48" s="7">
        <f t="shared" si="27"/>
        <v>0</v>
      </c>
      <c r="S48" s="6"/>
      <c r="T48" s="7">
        <f t="shared" si="28"/>
        <v>0</v>
      </c>
      <c r="U48" s="8">
        <f t="shared" si="29"/>
        <v>0</v>
      </c>
      <c r="V48" s="6">
        <f t="shared" si="18"/>
        <v>0</v>
      </c>
      <c r="W48" s="6">
        <f t="shared" si="19"/>
        <v>38</v>
      </c>
      <c r="X48" s="13">
        <f t="shared" si="20"/>
        <v>0</v>
      </c>
    </row>
    <row r="49" spans="1:24" x14ac:dyDescent="0.2">
      <c r="A49" s="5">
        <f t="shared" si="1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22"/>
        <v>0</v>
      </c>
      <c r="I49" s="6"/>
      <c r="J49" s="7">
        <f t="shared" si="23"/>
        <v>0</v>
      </c>
      <c r="K49" s="6"/>
      <c r="L49" s="7">
        <f t="shared" si="24"/>
        <v>0</v>
      </c>
      <c r="M49" s="6"/>
      <c r="N49" s="7">
        <f t="shared" si="25"/>
        <v>0</v>
      </c>
      <c r="O49" s="6"/>
      <c r="P49" s="7">
        <f t="shared" si="26"/>
        <v>0</v>
      </c>
      <c r="Q49" s="6"/>
      <c r="R49" s="7">
        <f t="shared" si="27"/>
        <v>0</v>
      </c>
      <c r="S49" s="6"/>
      <c r="T49" s="7">
        <f t="shared" si="28"/>
        <v>0</v>
      </c>
      <c r="U49" s="8">
        <f t="shared" si="29"/>
        <v>0</v>
      </c>
      <c r="V49" s="6">
        <f t="shared" si="18"/>
        <v>0</v>
      </c>
      <c r="W49" s="6">
        <f t="shared" si="19"/>
        <v>39</v>
      </c>
      <c r="X49" s="13">
        <f t="shared" si="20"/>
        <v>0</v>
      </c>
    </row>
    <row r="50" spans="1:24" x14ac:dyDescent="0.2">
      <c r="A50" s="5">
        <f t="shared" si="1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22"/>
        <v>0</v>
      </c>
      <c r="I50" s="6"/>
      <c r="J50" s="7">
        <f t="shared" si="23"/>
        <v>0</v>
      </c>
      <c r="K50" s="6"/>
      <c r="L50" s="7">
        <f t="shared" si="24"/>
        <v>0</v>
      </c>
      <c r="M50" s="6"/>
      <c r="N50" s="7">
        <f t="shared" si="25"/>
        <v>0</v>
      </c>
      <c r="O50" s="6"/>
      <c r="P50" s="7">
        <f t="shared" si="26"/>
        <v>0</v>
      </c>
      <c r="Q50" s="6"/>
      <c r="R50" s="7">
        <f t="shared" si="27"/>
        <v>0</v>
      </c>
      <c r="S50" s="6"/>
      <c r="T50" s="7">
        <f t="shared" si="28"/>
        <v>0</v>
      </c>
      <c r="U50" s="8">
        <f t="shared" si="29"/>
        <v>0</v>
      </c>
      <c r="V50" s="6">
        <f t="shared" si="18"/>
        <v>0</v>
      </c>
      <c r="W50" s="6">
        <f t="shared" si="19"/>
        <v>40</v>
      </c>
      <c r="X50" s="13">
        <f t="shared" si="20"/>
        <v>0</v>
      </c>
    </row>
    <row r="51" spans="1:24" x14ac:dyDescent="0.2">
      <c r="A51" s="5">
        <f t="shared" si="1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22"/>
        <v>0</v>
      </c>
      <c r="I51" s="6"/>
      <c r="J51" s="7">
        <f t="shared" si="23"/>
        <v>0</v>
      </c>
      <c r="K51" s="6"/>
      <c r="L51" s="7">
        <f t="shared" si="24"/>
        <v>0</v>
      </c>
      <c r="M51" s="6"/>
      <c r="N51" s="7">
        <f t="shared" si="25"/>
        <v>0</v>
      </c>
      <c r="O51" s="6"/>
      <c r="P51" s="7">
        <f t="shared" si="26"/>
        <v>0</v>
      </c>
      <c r="Q51" s="6"/>
      <c r="R51" s="7">
        <f t="shared" si="27"/>
        <v>0</v>
      </c>
      <c r="S51" s="6"/>
      <c r="T51" s="7">
        <f t="shared" si="28"/>
        <v>0</v>
      </c>
      <c r="U51" s="8">
        <f t="shared" si="29"/>
        <v>0</v>
      </c>
      <c r="V51" s="6">
        <f t="shared" si="18"/>
        <v>0</v>
      </c>
      <c r="W51" s="6">
        <f t="shared" si="19"/>
        <v>41</v>
      </c>
      <c r="X51" s="13">
        <f t="shared" si="20"/>
        <v>0</v>
      </c>
    </row>
    <row r="52" spans="1:24" x14ac:dyDescent="0.2">
      <c r="A52" s="5">
        <f t="shared" si="1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22"/>
        <v>0</v>
      </c>
      <c r="I52" s="6"/>
      <c r="J52" s="7">
        <f t="shared" si="23"/>
        <v>0</v>
      </c>
      <c r="K52" s="6"/>
      <c r="L52" s="7">
        <f t="shared" si="24"/>
        <v>0</v>
      </c>
      <c r="M52" s="6"/>
      <c r="N52" s="7">
        <f t="shared" si="25"/>
        <v>0</v>
      </c>
      <c r="O52" s="6"/>
      <c r="P52" s="7">
        <f t="shared" si="26"/>
        <v>0</v>
      </c>
      <c r="Q52" s="6"/>
      <c r="R52" s="7">
        <f t="shared" si="27"/>
        <v>0</v>
      </c>
      <c r="S52" s="6"/>
      <c r="T52" s="7">
        <f t="shared" si="28"/>
        <v>0</v>
      </c>
      <c r="U52" s="8">
        <f t="shared" si="29"/>
        <v>0</v>
      </c>
      <c r="V52" s="6">
        <f t="shared" si="18"/>
        <v>0</v>
      </c>
      <c r="W52" s="6">
        <f t="shared" si="19"/>
        <v>42</v>
      </c>
      <c r="X52" s="13">
        <f t="shared" si="20"/>
        <v>0</v>
      </c>
    </row>
    <row r="53" spans="1:24" x14ac:dyDescent="0.2">
      <c r="A53" s="5">
        <f t="shared" si="17"/>
        <v>43</v>
      </c>
      <c r="B53" s="6"/>
      <c r="C53" s="6"/>
      <c r="D53" s="6"/>
      <c r="E53" s="6"/>
      <c r="F53" s="7">
        <f t="shared" si="21"/>
        <v>0</v>
      </c>
      <c r="G53" s="6"/>
      <c r="H53" s="7">
        <f t="shared" si="22"/>
        <v>0</v>
      </c>
      <c r="I53" s="6"/>
      <c r="J53" s="7">
        <f t="shared" si="23"/>
        <v>0</v>
      </c>
      <c r="K53" s="6"/>
      <c r="L53" s="7">
        <f t="shared" si="24"/>
        <v>0</v>
      </c>
      <c r="M53" s="6"/>
      <c r="N53" s="7">
        <f t="shared" si="25"/>
        <v>0</v>
      </c>
      <c r="O53" s="6"/>
      <c r="P53" s="7">
        <f t="shared" si="26"/>
        <v>0</v>
      </c>
      <c r="Q53" s="6"/>
      <c r="R53" s="7">
        <f t="shared" si="27"/>
        <v>0</v>
      </c>
      <c r="S53" s="6"/>
      <c r="T53" s="7">
        <f t="shared" si="28"/>
        <v>0</v>
      </c>
      <c r="U53" s="8">
        <f t="shared" si="29"/>
        <v>0</v>
      </c>
      <c r="V53" s="6">
        <f t="shared" si="18"/>
        <v>0</v>
      </c>
      <c r="W53" s="6">
        <f t="shared" si="19"/>
        <v>43</v>
      </c>
      <c r="X53" s="13">
        <f t="shared" si="20"/>
        <v>0</v>
      </c>
    </row>
    <row r="54" spans="1:24" x14ac:dyDescent="0.2">
      <c r="A54" s="5">
        <f t="shared" si="17"/>
        <v>44</v>
      </c>
      <c r="B54" s="6"/>
      <c r="C54" s="6"/>
      <c r="D54" s="6"/>
      <c r="E54" s="6"/>
      <c r="F54" s="7">
        <f t="shared" si="21"/>
        <v>0</v>
      </c>
      <c r="G54" s="6"/>
      <c r="H54" s="7">
        <f t="shared" si="22"/>
        <v>0</v>
      </c>
      <c r="I54" s="6"/>
      <c r="J54" s="7">
        <f t="shared" si="23"/>
        <v>0</v>
      </c>
      <c r="K54" s="6"/>
      <c r="L54" s="7">
        <f t="shared" si="24"/>
        <v>0</v>
      </c>
      <c r="M54" s="6"/>
      <c r="N54" s="7">
        <f t="shared" si="25"/>
        <v>0</v>
      </c>
      <c r="O54" s="6"/>
      <c r="P54" s="7">
        <f t="shared" si="26"/>
        <v>0</v>
      </c>
      <c r="Q54" s="6"/>
      <c r="R54" s="7">
        <f t="shared" si="27"/>
        <v>0</v>
      </c>
      <c r="S54" s="6"/>
      <c r="T54" s="7">
        <f t="shared" si="28"/>
        <v>0</v>
      </c>
      <c r="U54" s="8">
        <f t="shared" si="29"/>
        <v>0</v>
      </c>
      <c r="V54" s="6">
        <f t="shared" si="18"/>
        <v>0</v>
      </c>
      <c r="W54" s="6">
        <f t="shared" si="19"/>
        <v>44</v>
      </c>
      <c r="X54" s="13">
        <f t="shared" si="20"/>
        <v>0</v>
      </c>
    </row>
    <row r="55" spans="1:24" x14ac:dyDescent="0.2">
      <c r="A55" s="5">
        <f t="shared" si="17"/>
        <v>45</v>
      </c>
      <c r="B55" s="6"/>
      <c r="C55" s="6"/>
      <c r="D55" s="6"/>
      <c r="E55" s="6"/>
      <c r="F55" s="7">
        <f t="shared" si="21"/>
        <v>0</v>
      </c>
      <c r="G55" s="6"/>
      <c r="H55" s="7">
        <f t="shared" si="22"/>
        <v>0</v>
      </c>
      <c r="I55" s="6"/>
      <c r="J55" s="7">
        <f t="shared" si="23"/>
        <v>0</v>
      </c>
      <c r="K55" s="6"/>
      <c r="L55" s="7">
        <f t="shared" si="24"/>
        <v>0</v>
      </c>
      <c r="M55" s="6"/>
      <c r="N55" s="7">
        <f t="shared" si="25"/>
        <v>0</v>
      </c>
      <c r="O55" s="6"/>
      <c r="P55" s="7">
        <f t="shared" si="26"/>
        <v>0</v>
      </c>
      <c r="Q55" s="6"/>
      <c r="R55" s="7">
        <f t="shared" si="27"/>
        <v>0</v>
      </c>
      <c r="S55" s="6"/>
      <c r="T55" s="7">
        <f t="shared" si="28"/>
        <v>0</v>
      </c>
      <c r="U55" s="8">
        <f t="shared" si="29"/>
        <v>0</v>
      </c>
      <c r="V55" s="6">
        <f t="shared" si="18"/>
        <v>0</v>
      </c>
      <c r="W55" s="6">
        <f t="shared" si="19"/>
        <v>45</v>
      </c>
      <c r="X55" s="13">
        <f t="shared" si="20"/>
        <v>0</v>
      </c>
    </row>
    <row r="56" spans="1:24" x14ac:dyDescent="0.2">
      <c r="A56" s="5">
        <f t="shared" si="17"/>
        <v>46</v>
      </c>
      <c r="B56" s="6"/>
      <c r="C56" s="6"/>
      <c r="D56" s="6"/>
      <c r="E56" s="6"/>
      <c r="F56" s="7">
        <f t="shared" si="21"/>
        <v>0</v>
      </c>
      <c r="G56" s="6"/>
      <c r="H56" s="7">
        <f t="shared" si="22"/>
        <v>0</v>
      </c>
      <c r="I56" s="6"/>
      <c r="J56" s="7">
        <f t="shared" si="23"/>
        <v>0</v>
      </c>
      <c r="K56" s="6"/>
      <c r="L56" s="7">
        <f t="shared" si="24"/>
        <v>0</v>
      </c>
      <c r="M56" s="6"/>
      <c r="N56" s="7">
        <f t="shared" si="25"/>
        <v>0</v>
      </c>
      <c r="O56" s="6"/>
      <c r="P56" s="7">
        <f t="shared" si="26"/>
        <v>0</v>
      </c>
      <c r="Q56" s="6"/>
      <c r="R56" s="7">
        <v>0</v>
      </c>
      <c r="S56" s="6"/>
      <c r="T56" s="7">
        <f t="shared" si="28"/>
        <v>0</v>
      </c>
      <c r="U56" s="8">
        <f t="shared" si="29"/>
        <v>0</v>
      </c>
      <c r="V56" s="6">
        <f t="shared" si="18"/>
        <v>0</v>
      </c>
      <c r="W56" s="6">
        <f t="shared" si="19"/>
        <v>46</v>
      </c>
      <c r="X56" s="13">
        <f t="shared" si="20"/>
        <v>0</v>
      </c>
    </row>
    <row r="57" spans="1:24" x14ac:dyDescent="0.2">
      <c r="A57" s="5">
        <f t="shared" si="17"/>
        <v>47</v>
      </c>
      <c r="B57" s="6"/>
      <c r="C57" s="6"/>
      <c r="D57" s="6"/>
      <c r="E57" s="6"/>
      <c r="F57" s="7">
        <f t="shared" si="21"/>
        <v>0</v>
      </c>
      <c r="G57" s="6"/>
      <c r="H57" s="7">
        <f t="shared" si="22"/>
        <v>0</v>
      </c>
      <c r="I57" s="6"/>
      <c r="J57" s="7">
        <f t="shared" si="23"/>
        <v>0</v>
      </c>
      <c r="K57" s="6"/>
      <c r="L57" s="7">
        <f t="shared" si="24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8"/>
        <v>0</v>
      </c>
      <c r="U57" s="8">
        <f t="shared" si="29"/>
        <v>0</v>
      </c>
      <c r="V57" s="6">
        <f t="shared" si="18"/>
        <v>0</v>
      </c>
      <c r="W57" s="6">
        <f t="shared" si="19"/>
        <v>47</v>
      </c>
      <c r="X57" s="13">
        <f t="shared" si="20"/>
        <v>0</v>
      </c>
    </row>
    <row r="58" spans="1:24" x14ac:dyDescent="0.2">
      <c r="A58" s="5">
        <f t="shared" si="17"/>
        <v>48</v>
      </c>
      <c r="B58" s="6"/>
      <c r="C58" s="6"/>
      <c r="D58" s="6"/>
      <c r="E58" s="6"/>
      <c r="F58" s="7">
        <f t="shared" si="21"/>
        <v>0</v>
      </c>
      <c r="G58" s="6"/>
      <c r="H58" s="7">
        <v>0</v>
      </c>
      <c r="I58" s="6"/>
      <c r="J58" s="7">
        <f t="shared" si="23"/>
        <v>0</v>
      </c>
      <c r="K58" s="6"/>
      <c r="L58" s="7">
        <f t="shared" si="24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8"/>
        <v>0</v>
      </c>
      <c r="U58" s="8">
        <f t="shared" si="29"/>
        <v>0</v>
      </c>
      <c r="V58" s="6">
        <f t="shared" si="18"/>
        <v>0</v>
      </c>
      <c r="W58" s="6">
        <f t="shared" si="19"/>
        <v>48</v>
      </c>
      <c r="X58" s="13">
        <f t="shared" si="20"/>
        <v>0</v>
      </c>
    </row>
    <row r="59" spans="1:24" x14ac:dyDescent="0.2">
      <c r="A59" s="5">
        <f t="shared" si="17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7">
        <f t="shared" si="23"/>
        <v>0</v>
      </c>
      <c r="K59" s="6"/>
      <c r="L59" s="7">
        <f t="shared" si="24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8"/>
        <v>0</v>
      </c>
      <c r="U59" s="8">
        <f t="shared" si="29"/>
        <v>0</v>
      </c>
      <c r="V59" s="6">
        <f t="shared" si="18"/>
        <v>0</v>
      </c>
      <c r="W59" s="6">
        <f t="shared" si="19"/>
        <v>49</v>
      </c>
      <c r="X59" s="13">
        <f t="shared" si="20"/>
        <v>0</v>
      </c>
    </row>
    <row r="60" spans="1:24" x14ac:dyDescent="0.2">
      <c r="A60" s="29" t="s">
        <v>17</v>
      </c>
      <c r="B60" s="29"/>
      <c r="C60" s="30"/>
      <c r="E60">
        <f>COUNTA(E11:E59)</f>
        <v>20</v>
      </c>
      <c r="G60">
        <f>COUNTA(G11:G59)</f>
        <v>21</v>
      </c>
      <c r="I60">
        <f>COUNTA(I11:I59)</f>
        <v>0</v>
      </c>
      <c r="K60">
        <f>COUNTA(K11:K59)</f>
        <v>0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2" t="s">
        <v>30</v>
      </c>
      <c r="B61" s="32"/>
      <c r="C61" s="32"/>
      <c r="E61" s="12">
        <f>E60/$G$2</f>
        <v>0.66666666666666663</v>
      </c>
      <c r="G61" s="12">
        <f>G60/$G$2</f>
        <v>0.7</v>
      </c>
      <c r="I61" s="12">
        <f>I60/$G$2</f>
        <v>0</v>
      </c>
      <c r="K61" s="12">
        <f>K60/$G$2</f>
        <v>0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46">
    <sortCondition descending="1" ref="U11:U46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Normal="10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4" x14ac:dyDescent="0.2">
      <c r="E2" s="33" t="s">
        <v>26</v>
      </c>
      <c r="F2" s="33"/>
      <c r="G2" s="11">
        <f>COUNTA(B11:B52)</f>
        <v>16</v>
      </c>
    </row>
    <row r="3" spans="1:24" x14ac:dyDescent="0.2">
      <c r="B3" s="2"/>
      <c r="E3" s="33" t="s">
        <v>28</v>
      </c>
      <c r="F3" s="33"/>
      <c r="G3" s="11">
        <f>COUNTA(E8:T8)</f>
        <v>2</v>
      </c>
    </row>
    <row r="4" spans="1:24" x14ac:dyDescent="0.2">
      <c r="B4" s="2"/>
      <c r="C4" s="3"/>
    </row>
    <row r="6" spans="1:24" x14ac:dyDescent="0.2">
      <c r="D6" s="1" t="s">
        <v>0</v>
      </c>
      <c r="E6" s="28" t="s">
        <v>257</v>
      </c>
      <c r="F6" s="28"/>
      <c r="G6" s="28" t="s">
        <v>297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4" x14ac:dyDescent="0.2">
      <c r="D7" s="1" t="s">
        <v>10</v>
      </c>
      <c r="E7" s="25">
        <v>2</v>
      </c>
      <c r="F7" s="26"/>
      <c r="G7" s="25">
        <v>2</v>
      </c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  <c r="S7" s="25"/>
      <c r="T7" s="26"/>
    </row>
    <row r="8" spans="1:24" x14ac:dyDescent="0.2">
      <c r="D8" s="1" t="s">
        <v>1</v>
      </c>
      <c r="E8" s="31">
        <v>45934</v>
      </c>
      <c r="F8" s="31"/>
      <c r="G8" s="38">
        <v>45942</v>
      </c>
      <c r="H8" s="39"/>
      <c r="I8" s="38"/>
      <c r="J8" s="39"/>
      <c r="K8" s="38"/>
      <c r="L8" s="39"/>
      <c r="M8" s="31"/>
      <c r="N8" s="31"/>
      <c r="O8" s="31"/>
      <c r="P8" s="31"/>
      <c r="Q8" s="31"/>
      <c r="R8" s="31"/>
      <c r="S8" s="31"/>
      <c r="T8" s="31"/>
    </row>
    <row r="9" spans="1:24" x14ac:dyDescent="0.2">
      <c r="D9" s="1" t="s">
        <v>2</v>
      </c>
      <c r="E9" s="28">
        <v>8</v>
      </c>
      <c r="F9" s="28"/>
      <c r="G9" s="25">
        <v>12</v>
      </c>
      <c r="H9" s="26"/>
      <c r="I9" s="25"/>
      <c r="J9" s="26"/>
      <c r="K9" s="25"/>
      <c r="L9" s="26"/>
      <c r="M9" s="28"/>
      <c r="N9" s="28"/>
      <c r="O9" s="28"/>
      <c r="P9" s="28"/>
      <c r="Q9" s="28"/>
      <c r="R9" s="28"/>
      <c r="S9" s="28"/>
      <c r="T9" s="2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6" t="s">
        <v>184</v>
      </c>
      <c r="C11" s="6" t="s">
        <v>185</v>
      </c>
      <c r="D11" s="6" t="s">
        <v>186</v>
      </c>
      <c r="E11" s="6">
        <v>1</v>
      </c>
      <c r="F11" s="19">
        <f t="shared" ref="F11:F24" si="1">IF(E11=0,,($E$9-E11)*$E$7*100/$E$9)</f>
        <v>175</v>
      </c>
      <c r="G11" s="20">
        <v>3</v>
      </c>
      <c r="H11" s="19">
        <f t="shared" ref="H11:H25" si="2">IF(G11=0,,($G$9-G11)*$G$7*100/$G$9)</f>
        <v>150</v>
      </c>
      <c r="I11" s="20"/>
      <c r="J11" s="19">
        <f t="shared" ref="J11:J28" si="3">IF(I11=0,,($I$9-I11)*$I$7*100/$I$9)</f>
        <v>0</v>
      </c>
      <c r="K11" s="20"/>
      <c r="L11" s="19">
        <f t="shared" ref="L11:L28" si="4">IF(K11=0,,($K$9-K11)*$K$7*100/$K$9)</f>
        <v>0</v>
      </c>
      <c r="M11" s="20"/>
      <c r="N11" s="19">
        <f t="shared" ref="N11:N28" si="5">IF(M11=0,,($M$9-M11)*$M$7*100/$M$9)</f>
        <v>0</v>
      </c>
      <c r="O11" s="20"/>
      <c r="P11" s="19">
        <f t="shared" ref="P11:P28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 t="shared" ref="T11:T28" si="8">IF(S11=0,,($S$9-S11)*$S$7*100/$S$9)</f>
        <v>0</v>
      </c>
      <c r="U11" s="8">
        <f t="shared" ref="U11:U28" si="9">T11+R11+L11+F11+H11+J11+N11+P11</f>
        <v>325</v>
      </c>
      <c r="V11" s="6">
        <f t="shared" ref="V11:V33" si="10">COUNTA(E11,I11,K11,M11,O11,S11,Q11,G11)</f>
        <v>2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6" t="s">
        <v>107</v>
      </c>
      <c r="C12" s="6" t="s">
        <v>104</v>
      </c>
      <c r="D12" s="6" t="s">
        <v>56</v>
      </c>
      <c r="E12" s="6">
        <v>3</v>
      </c>
      <c r="F12" s="19">
        <f t="shared" si="1"/>
        <v>125</v>
      </c>
      <c r="G12" s="20">
        <v>7</v>
      </c>
      <c r="H12" s="19">
        <f t="shared" si="2"/>
        <v>83.333333333333329</v>
      </c>
      <c r="I12" s="20"/>
      <c r="J12" s="19">
        <f t="shared" si="3"/>
        <v>0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208.33333333333331</v>
      </c>
      <c r="V12" s="6">
        <f t="shared" si="10"/>
        <v>2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372</v>
      </c>
      <c r="C13" s="6" t="s">
        <v>373</v>
      </c>
      <c r="D13" s="6" t="s">
        <v>159</v>
      </c>
      <c r="E13" s="6"/>
      <c r="F13" s="19">
        <f t="shared" si="1"/>
        <v>0</v>
      </c>
      <c r="G13" s="20">
        <v>1</v>
      </c>
      <c r="H13" s="19">
        <f t="shared" si="2"/>
        <v>183.33333333333334</v>
      </c>
      <c r="I13" s="20"/>
      <c r="J13" s="19">
        <f t="shared" si="3"/>
        <v>0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183.33333333333334</v>
      </c>
      <c r="V13" s="6">
        <f t="shared" si="10"/>
        <v>1</v>
      </c>
      <c r="W13" s="6">
        <f t="shared" si="11"/>
        <v>3</v>
      </c>
      <c r="X13" s="13">
        <f t="shared" si="12"/>
        <v>0.5</v>
      </c>
    </row>
    <row r="14" spans="1:24" x14ac:dyDescent="0.2">
      <c r="A14" s="5">
        <f t="shared" si="0"/>
        <v>4</v>
      </c>
      <c r="B14" s="6" t="s">
        <v>329</v>
      </c>
      <c r="C14" s="6" t="s">
        <v>374</v>
      </c>
      <c r="D14" s="6" t="s">
        <v>195</v>
      </c>
      <c r="E14" s="6"/>
      <c r="F14" s="19">
        <f t="shared" si="1"/>
        <v>0</v>
      </c>
      <c r="G14" s="20">
        <v>2</v>
      </c>
      <c r="H14" s="19">
        <f t="shared" si="2"/>
        <v>166.66666666666666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166.66666666666666</v>
      </c>
      <c r="V14" s="6">
        <f t="shared" si="10"/>
        <v>1</v>
      </c>
      <c r="W14" s="6">
        <f t="shared" si="11"/>
        <v>4</v>
      </c>
      <c r="X14" s="13">
        <f t="shared" si="12"/>
        <v>0.5</v>
      </c>
    </row>
    <row r="15" spans="1:24" x14ac:dyDescent="0.2">
      <c r="A15" s="5">
        <f t="shared" si="0"/>
        <v>5</v>
      </c>
      <c r="B15" s="6" t="s">
        <v>183</v>
      </c>
      <c r="C15" s="6" t="s">
        <v>229</v>
      </c>
      <c r="D15" s="6" t="s">
        <v>56</v>
      </c>
      <c r="E15" s="6">
        <v>2</v>
      </c>
      <c r="F15" s="19">
        <f t="shared" si="1"/>
        <v>150</v>
      </c>
      <c r="G15" s="20"/>
      <c r="H15" s="19">
        <f t="shared" si="2"/>
        <v>0</v>
      </c>
      <c r="I15" s="20"/>
      <c r="J15" s="19">
        <f t="shared" si="3"/>
        <v>0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150</v>
      </c>
      <c r="V15" s="6">
        <f t="shared" si="10"/>
        <v>1</v>
      </c>
      <c r="W15" s="6">
        <f t="shared" si="11"/>
        <v>5</v>
      </c>
      <c r="X15" s="13">
        <f t="shared" si="12"/>
        <v>0.5</v>
      </c>
    </row>
    <row r="16" spans="1:24" x14ac:dyDescent="0.2">
      <c r="A16" s="5">
        <f t="shared" si="0"/>
        <v>6</v>
      </c>
      <c r="B16" s="6" t="s">
        <v>375</v>
      </c>
      <c r="C16" s="6" t="s">
        <v>376</v>
      </c>
      <c r="D16" s="6" t="s">
        <v>186</v>
      </c>
      <c r="E16" s="6"/>
      <c r="F16" s="19">
        <f t="shared" si="1"/>
        <v>0</v>
      </c>
      <c r="G16" s="20">
        <v>3</v>
      </c>
      <c r="H16" s="19">
        <f t="shared" si="2"/>
        <v>150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150</v>
      </c>
      <c r="V16" s="6">
        <f t="shared" si="10"/>
        <v>1</v>
      </c>
      <c r="W16" s="6">
        <f t="shared" si="11"/>
        <v>6</v>
      </c>
      <c r="X16" s="13">
        <f t="shared" si="12"/>
        <v>0.5</v>
      </c>
    </row>
    <row r="17" spans="1:24" x14ac:dyDescent="0.2">
      <c r="A17" s="5">
        <f t="shared" si="0"/>
        <v>7</v>
      </c>
      <c r="B17" s="6" t="s">
        <v>131</v>
      </c>
      <c r="C17" s="6" t="s">
        <v>137</v>
      </c>
      <c r="D17" s="6" t="s">
        <v>132</v>
      </c>
      <c r="E17" s="6">
        <v>3</v>
      </c>
      <c r="F17" s="19">
        <f t="shared" si="1"/>
        <v>125</v>
      </c>
      <c r="G17" s="20"/>
      <c r="H17" s="19">
        <f t="shared" si="2"/>
        <v>0</v>
      </c>
      <c r="I17" s="20"/>
      <c r="J17" s="19">
        <f t="shared" si="3"/>
        <v>0</v>
      </c>
      <c r="K17" s="20"/>
      <c r="L17" s="19">
        <f t="shared" si="4"/>
        <v>0</v>
      </c>
      <c r="M17" s="20"/>
      <c r="N17" s="19">
        <f t="shared" si="5"/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125</v>
      </c>
      <c r="V17" s="6">
        <f t="shared" si="10"/>
        <v>1</v>
      </c>
      <c r="W17" s="6">
        <f t="shared" si="11"/>
        <v>7</v>
      </c>
      <c r="X17" s="13">
        <f t="shared" si="12"/>
        <v>0.5</v>
      </c>
    </row>
    <row r="18" spans="1:24" x14ac:dyDescent="0.2">
      <c r="A18" s="5">
        <f t="shared" si="0"/>
        <v>8</v>
      </c>
      <c r="B18" s="6" t="s">
        <v>161</v>
      </c>
      <c r="C18" s="6" t="s">
        <v>96</v>
      </c>
      <c r="D18" s="6" t="s">
        <v>260</v>
      </c>
      <c r="E18" s="6">
        <v>5</v>
      </c>
      <c r="F18" s="19">
        <f t="shared" si="1"/>
        <v>75</v>
      </c>
      <c r="G18" s="20">
        <v>9</v>
      </c>
      <c r="H18" s="19">
        <f t="shared" si="2"/>
        <v>50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125</v>
      </c>
      <c r="V18" s="6">
        <f t="shared" si="10"/>
        <v>2</v>
      </c>
      <c r="W18" s="6">
        <f t="shared" si="11"/>
        <v>8</v>
      </c>
      <c r="X18" s="13">
        <f t="shared" si="12"/>
        <v>1</v>
      </c>
    </row>
    <row r="19" spans="1:24" x14ac:dyDescent="0.2">
      <c r="A19" s="6">
        <f t="shared" si="0"/>
        <v>9</v>
      </c>
      <c r="B19" s="6" t="s">
        <v>105</v>
      </c>
      <c r="C19" s="6" t="s">
        <v>102</v>
      </c>
      <c r="D19" s="6" t="s">
        <v>56</v>
      </c>
      <c r="E19" s="6">
        <v>7</v>
      </c>
      <c r="F19" s="19">
        <f t="shared" si="1"/>
        <v>25</v>
      </c>
      <c r="G19" s="20">
        <v>6</v>
      </c>
      <c r="H19" s="19">
        <f t="shared" si="2"/>
        <v>100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125</v>
      </c>
      <c r="V19" s="6">
        <f t="shared" si="10"/>
        <v>2</v>
      </c>
      <c r="W19" s="6">
        <f t="shared" si="11"/>
        <v>9</v>
      </c>
      <c r="X19" s="13">
        <f t="shared" si="12"/>
        <v>1</v>
      </c>
    </row>
    <row r="20" spans="1:24" x14ac:dyDescent="0.2">
      <c r="A20" s="5">
        <f t="shared" si="0"/>
        <v>10</v>
      </c>
      <c r="B20" s="6" t="s">
        <v>377</v>
      </c>
      <c r="C20" s="6" t="s">
        <v>378</v>
      </c>
      <c r="D20" s="6" t="s">
        <v>159</v>
      </c>
      <c r="E20" s="6"/>
      <c r="F20" s="19">
        <f t="shared" si="1"/>
        <v>0</v>
      </c>
      <c r="G20" s="20">
        <v>5</v>
      </c>
      <c r="H20" s="19">
        <f t="shared" si="2"/>
        <v>116.66666666666667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116.66666666666667</v>
      </c>
      <c r="V20" s="6">
        <f t="shared" si="10"/>
        <v>1</v>
      </c>
      <c r="W20" s="6">
        <f t="shared" si="11"/>
        <v>10</v>
      </c>
      <c r="X20" s="13">
        <f t="shared" si="12"/>
        <v>0.5</v>
      </c>
    </row>
    <row r="21" spans="1:24" x14ac:dyDescent="0.2">
      <c r="A21" s="5">
        <f t="shared" si="0"/>
        <v>11</v>
      </c>
      <c r="B21" s="6" t="s">
        <v>379</v>
      </c>
      <c r="C21" s="6" t="s">
        <v>380</v>
      </c>
      <c r="D21" s="6" t="s">
        <v>159</v>
      </c>
      <c r="E21" s="6"/>
      <c r="F21" s="7">
        <f t="shared" si="1"/>
        <v>0</v>
      </c>
      <c r="G21" s="6">
        <v>8</v>
      </c>
      <c r="H21" s="7">
        <f t="shared" si="2"/>
        <v>66.666666666666671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66.666666666666671</v>
      </c>
      <c r="V21" s="6">
        <f t="shared" si="10"/>
        <v>1</v>
      </c>
      <c r="W21" s="6">
        <f t="shared" si="11"/>
        <v>11</v>
      </c>
      <c r="X21" s="13">
        <f t="shared" si="12"/>
        <v>0.5</v>
      </c>
    </row>
    <row r="22" spans="1:24" x14ac:dyDescent="0.2">
      <c r="A22" s="5">
        <f t="shared" si="0"/>
        <v>12</v>
      </c>
      <c r="B22" s="6" t="s">
        <v>106</v>
      </c>
      <c r="C22" s="6" t="s">
        <v>103</v>
      </c>
      <c r="D22" s="6" t="s">
        <v>56</v>
      </c>
      <c r="E22" s="6">
        <v>6</v>
      </c>
      <c r="F22" s="19">
        <f t="shared" si="1"/>
        <v>50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50</v>
      </c>
      <c r="V22" s="6">
        <f t="shared" si="10"/>
        <v>1</v>
      </c>
      <c r="W22" s="6">
        <f t="shared" si="11"/>
        <v>12</v>
      </c>
      <c r="X22" s="13">
        <f t="shared" si="12"/>
        <v>0.5</v>
      </c>
    </row>
    <row r="23" spans="1:24" x14ac:dyDescent="0.2">
      <c r="A23" s="5">
        <f t="shared" si="0"/>
        <v>13</v>
      </c>
      <c r="B23" s="6" t="s">
        <v>381</v>
      </c>
      <c r="C23" s="6" t="s">
        <v>382</v>
      </c>
      <c r="D23" s="6" t="s">
        <v>159</v>
      </c>
      <c r="E23" s="6"/>
      <c r="F23" s="7">
        <f t="shared" si="1"/>
        <v>0</v>
      </c>
      <c r="G23" s="6">
        <v>10</v>
      </c>
      <c r="H23" s="7">
        <f t="shared" si="2"/>
        <v>33.333333333333336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33.333333333333336</v>
      </c>
      <c r="V23" s="6">
        <f t="shared" si="10"/>
        <v>1</v>
      </c>
      <c r="W23" s="6">
        <f t="shared" si="11"/>
        <v>13</v>
      </c>
      <c r="X23" s="13">
        <f t="shared" si="12"/>
        <v>0.5</v>
      </c>
    </row>
    <row r="24" spans="1:24" x14ac:dyDescent="0.2">
      <c r="A24" s="5">
        <f t="shared" si="0"/>
        <v>14</v>
      </c>
      <c r="B24" s="6" t="s">
        <v>383</v>
      </c>
      <c r="C24" s="6" t="s">
        <v>384</v>
      </c>
      <c r="D24" s="6" t="s">
        <v>337</v>
      </c>
      <c r="E24" s="6"/>
      <c r="F24" s="7">
        <f t="shared" si="1"/>
        <v>0</v>
      </c>
      <c r="G24" s="6">
        <v>11</v>
      </c>
      <c r="H24" s="7">
        <f t="shared" si="2"/>
        <v>16.666666666666668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16.666666666666668</v>
      </c>
      <c r="V24" s="6">
        <f t="shared" si="10"/>
        <v>1</v>
      </c>
      <c r="W24" s="6">
        <f t="shared" si="11"/>
        <v>14</v>
      </c>
      <c r="X24" s="13">
        <f t="shared" si="12"/>
        <v>0.5</v>
      </c>
    </row>
    <row r="25" spans="1:24" x14ac:dyDescent="0.2">
      <c r="A25" s="5">
        <f t="shared" si="0"/>
        <v>15</v>
      </c>
      <c r="B25" s="6" t="s">
        <v>275</v>
      </c>
      <c r="C25" s="6" t="s">
        <v>276</v>
      </c>
      <c r="D25" s="6" t="s">
        <v>56</v>
      </c>
      <c r="E25" s="6">
        <v>8</v>
      </c>
      <c r="F25" s="19">
        <f>25/2</f>
        <v>12.5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12.5</v>
      </c>
      <c r="V25" s="6">
        <f t="shared" si="10"/>
        <v>1</v>
      </c>
      <c r="W25" s="6">
        <f t="shared" si="11"/>
        <v>15</v>
      </c>
      <c r="X25" s="13">
        <f t="shared" si="12"/>
        <v>0.5</v>
      </c>
    </row>
    <row r="26" spans="1:24" x14ac:dyDescent="0.2">
      <c r="A26" s="5">
        <f t="shared" si="0"/>
        <v>16</v>
      </c>
      <c r="B26" s="6" t="s">
        <v>385</v>
      </c>
      <c r="C26" s="6" t="s">
        <v>269</v>
      </c>
      <c r="D26" s="6" t="s">
        <v>386</v>
      </c>
      <c r="E26" s="6"/>
      <c r="F26" s="7">
        <f>IF(E26=0,,($E$9-E26)*$E$7*100/$E$9)</f>
        <v>0</v>
      </c>
      <c r="G26" s="6">
        <v>12</v>
      </c>
      <c r="H26" s="7">
        <f>17/2</f>
        <v>8.5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8.5</v>
      </c>
      <c r="V26" s="6">
        <f t="shared" si="10"/>
        <v>1</v>
      </c>
      <c r="W26" s="6">
        <f t="shared" si="11"/>
        <v>16</v>
      </c>
      <c r="X26" s="13">
        <f t="shared" si="12"/>
        <v>0.5</v>
      </c>
    </row>
    <row r="27" spans="1:24" x14ac:dyDescent="0.2">
      <c r="A27" s="5">
        <f t="shared" si="0"/>
        <v>17</v>
      </c>
      <c r="B27" s="6"/>
      <c r="C27" s="15"/>
      <c r="D27" s="6"/>
      <c r="E27" s="6"/>
      <c r="F27" s="7">
        <f>IF(E27=0,,($E$9-E27)*$E$7*100/$E$9)</f>
        <v>0</v>
      </c>
      <c r="G27" s="6"/>
      <c r="H27" s="7">
        <f>IF(G27=0,,($G$9-G27)*$G$7*100/$G$9)</f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0</v>
      </c>
      <c r="W27" s="6">
        <f t="shared" si="11"/>
        <v>17</v>
      </c>
      <c r="X27" s="13">
        <f t="shared" si="12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/>
      <c r="S28" s="6"/>
      <c r="T28" s="7">
        <f t="shared" si="8"/>
        <v>0</v>
      </c>
      <c r="U28" s="8">
        <f t="shared" si="9"/>
        <v>0</v>
      </c>
      <c r="V28" s="6">
        <f t="shared" si="10"/>
        <v>0</v>
      </c>
      <c r="W28" s="6">
        <f t="shared" si="11"/>
        <v>18</v>
      </c>
      <c r="X28" s="13">
        <f t="shared" si="12"/>
        <v>0</v>
      </c>
    </row>
    <row r="29" spans="1:24" x14ac:dyDescent="0.2">
      <c r="A29" s="6">
        <f t="shared" si="0"/>
        <v>19</v>
      </c>
      <c r="B29" s="6"/>
      <c r="C29" s="6"/>
      <c r="D29" s="6"/>
      <c r="E29" s="6"/>
      <c r="F29" s="7">
        <f t="shared" ref="F29" si="13">IF(E29=0,,($E$9-E29)*$E$7*100/$E$9)</f>
        <v>0</v>
      </c>
      <c r="G29" s="6"/>
      <c r="H29" s="7">
        <f t="shared" ref="H29:H33" si="14">IF(G29=0,,($G$9-G29)*$G$7*100/$G$9)</f>
        <v>0</v>
      </c>
      <c r="I29" s="6"/>
      <c r="J29" s="7">
        <f t="shared" ref="J29:J33" si="15">IF(I29=0,,($I$9-I29)*$I$7*100/$I$9)</f>
        <v>0</v>
      </c>
      <c r="K29" s="6"/>
      <c r="L29" s="7">
        <f t="shared" ref="L29:L33" si="16">IF(K29=0,,($K$9-K29)*$K$7*100/$K$9)</f>
        <v>0</v>
      </c>
      <c r="M29" s="6"/>
      <c r="N29" s="7">
        <f t="shared" ref="N29:N33" si="17">IF(M29=0,,($M$9-M29)*$M$7*100/$M$9)</f>
        <v>0</v>
      </c>
      <c r="O29" s="6"/>
      <c r="P29" s="7">
        <f t="shared" ref="P29:P33" si="18">IF(O29=0,,($O$9-O29)*$O$7*100/$O$9)</f>
        <v>0</v>
      </c>
      <c r="Q29" s="6"/>
      <c r="R29" s="7">
        <f>IF(Q29=0,,($Q$9-Q29)*$Q$7*100/$Q$9)</f>
        <v>0</v>
      </c>
      <c r="S29" s="6"/>
      <c r="T29" s="7">
        <f t="shared" ref="T29:T33" si="19">IF(S29=0,,($S$9-S29)*$S$7*100/$S$9)</f>
        <v>0</v>
      </c>
      <c r="U29" s="8">
        <f t="shared" ref="U29:U52" si="20">T29+R29+L29+F29+H29+J29+N29+P29</f>
        <v>0</v>
      </c>
      <c r="V29" s="6">
        <f t="shared" si="10"/>
        <v>0</v>
      </c>
      <c r="W29" s="6">
        <f t="shared" si="11"/>
        <v>19</v>
      </c>
      <c r="X29" s="13">
        <f t="shared" si="12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14"/>
        <v>0</v>
      </c>
      <c r="I30" s="6"/>
      <c r="J30" s="7">
        <f t="shared" si="15"/>
        <v>0</v>
      </c>
      <c r="K30" s="6"/>
      <c r="L30" s="7">
        <f t="shared" si="16"/>
        <v>0</v>
      </c>
      <c r="M30" s="6"/>
      <c r="N30" s="7">
        <f t="shared" si="17"/>
        <v>0</v>
      </c>
      <c r="O30" s="6"/>
      <c r="P30" s="7">
        <f t="shared" si="18"/>
        <v>0</v>
      </c>
      <c r="Q30" s="6"/>
      <c r="R30" s="7">
        <f>IF(Q30=0,,($Q$9-Q30)*$Q$7*100/$Q$9)</f>
        <v>0</v>
      </c>
      <c r="S30" s="6"/>
      <c r="T30" s="7">
        <f t="shared" si="19"/>
        <v>0</v>
      </c>
      <c r="U30" s="8">
        <f t="shared" si="20"/>
        <v>0</v>
      </c>
      <c r="V30" s="6">
        <f t="shared" si="10"/>
        <v>0</v>
      </c>
      <c r="W30" s="6">
        <f t="shared" si="11"/>
        <v>20</v>
      </c>
      <c r="X30" s="13">
        <f t="shared" si="12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 t="shared" si="14"/>
        <v>0</v>
      </c>
      <c r="I31" s="6"/>
      <c r="J31" s="7">
        <f t="shared" si="15"/>
        <v>0</v>
      </c>
      <c r="K31" s="6"/>
      <c r="L31" s="7">
        <f t="shared" si="16"/>
        <v>0</v>
      </c>
      <c r="M31" s="6"/>
      <c r="N31" s="7">
        <f t="shared" si="17"/>
        <v>0</v>
      </c>
      <c r="O31" s="6"/>
      <c r="P31" s="7">
        <f t="shared" si="18"/>
        <v>0</v>
      </c>
      <c r="Q31" s="6"/>
      <c r="R31" s="7">
        <f>IF(Q31=0,,($Q$9-Q31)*$Q$7*100/$Q$9)</f>
        <v>0</v>
      </c>
      <c r="S31" s="6"/>
      <c r="T31" s="7">
        <f t="shared" si="19"/>
        <v>0</v>
      </c>
      <c r="U31" s="8">
        <f t="shared" si="20"/>
        <v>0</v>
      </c>
      <c r="V31" s="6">
        <f t="shared" si="10"/>
        <v>0</v>
      </c>
      <c r="W31" s="6">
        <f t="shared" si="11"/>
        <v>21</v>
      </c>
      <c r="X31" s="13">
        <f t="shared" si="12"/>
        <v>0</v>
      </c>
    </row>
    <row r="32" spans="1:24" x14ac:dyDescent="0.2">
      <c r="A32" s="5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6"/>
      <c r="H32" s="7">
        <f t="shared" si="14"/>
        <v>0</v>
      </c>
      <c r="I32" s="6"/>
      <c r="J32" s="7">
        <f t="shared" si="15"/>
        <v>0</v>
      </c>
      <c r="K32" s="6"/>
      <c r="L32" s="7">
        <f t="shared" si="16"/>
        <v>0</v>
      </c>
      <c r="M32" s="6"/>
      <c r="N32" s="7">
        <f t="shared" si="17"/>
        <v>0</v>
      </c>
      <c r="O32" s="6"/>
      <c r="P32" s="7">
        <f t="shared" si="18"/>
        <v>0</v>
      </c>
      <c r="Q32" s="6"/>
      <c r="R32" s="7">
        <f>IF(Q32=0,,($Q$9-Q32)*$Q$7*100/$Q$9)</f>
        <v>0</v>
      </c>
      <c r="S32" s="6"/>
      <c r="T32" s="7">
        <f t="shared" si="19"/>
        <v>0</v>
      </c>
      <c r="U32" s="8">
        <f t="shared" si="20"/>
        <v>0</v>
      </c>
      <c r="V32" s="6">
        <f t="shared" si="10"/>
        <v>0</v>
      </c>
      <c r="W32" s="6">
        <f t="shared" si="11"/>
        <v>22</v>
      </c>
      <c r="X32" s="13">
        <f t="shared" si="12"/>
        <v>0</v>
      </c>
    </row>
    <row r="33" spans="1:24" x14ac:dyDescent="0.2">
      <c r="A33" s="5">
        <f t="shared" si="0"/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 t="shared" si="14"/>
        <v>0</v>
      </c>
      <c r="I33" s="6"/>
      <c r="J33" s="7">
        <f t="shared" si="15"/>
        <v>0</v>
      </c>
      <c r="K33" s="6"/>
      <c r="L33" s="7">
        <f t="shared" si="16"/>
        <v>0</v>
      </c>
      <c r="M33" s="6"/>
      <c r="N33" s="7">
        <f t="shared" si="17"/>
        <v>0</v>
      </c>
      <c r="O33" s="6"/>
      <c r="P33" s="7">
        <f t="shared" si="18"/>
        <v>0</v>
      </c>
      <c r="Q33" s="6"/>
      <c r="R33" s="7">
        <f>IF(Q33=0,,($Q$9-Q33)*$Q$7*100/$Q$9)</f>
        <v>0</v>
      </c>
      <c r="S33" s="6"/>
      <c r="T33" s="7">
        <f t="shared" si="19"/>
        <v>0</v>
      </c>
      <c r="U33" s="8">
        <f t="shared" si="20"/>
        <v>0</v>
      </c>
      <c r="V33" s="6">
        <f t="shared" si="10"/>
        <v>0</v>
      </c>
      <c r="W33" s="6">
        <f t="shared" si="11"/>
        <v>23</v>
      </c>
      <c r="X33" s="13">
        <f t="shared" si="12"/>
        <v>0</v>
      </c>
    </row>
    <row r="34" spans="1:24" x14ac:dyDescent="0.2">
      <c r="A34" s="5">
        <f t="shared" ref="A34:A52" si="21">W34</f>
        <v>24</v>
      </c>
      <c r="B34" s="6"/>
      <c r="C34" s="6"/>
      <c r="D34" s="6"/>
      <c r="E34" s="6"/>
      <c r="F34" s="7"/>
      <c r="G34" s="6"/>
      <c r="H34" s="7">
        <f t="shared" ref="H34:H52" si="22">IF(G34=0,,($G$9-G34)*$G$7*100/$G$9)</f>
        <v>0</v>
      </c>
      <c r="I34" s="6"/>
      <c r="J34" s="7">
        <f t="shared" ref="J34:J52" si="23">IF(I34=0,,($I$9-I34)*$I$7*100/$I$9)</f>
        <v>0</v>
      </c>
      <c r="K34" s="6"/>
      <c r="L34" s="7">
        <f t="shared" ref="L34:L52" si="24">IF(K34=0,,($K$9-K34)*$K$7*100/$K$9)</f>
        <v>0</v>
      </c>
      <c r="M34" s="6"/>
      <c r="N34" s="7">
        <f t="shared" ref="N34:N35" si="25">IF(M34=0,,($M$9-M34)*$M$7*100/$M$9)</f>
        <v>0</v>
      </c>
      <c r="O34" s="6"/>
      <c r="P34" s="7">
        <f t="shared" ref="P34:P48" si="26">IF(O34=0,,($O$9-O34)*$O$7*100/$O$9)</f>
        <v>0</v>
      </c>
      <c r="Q34" s="6"/>
      <c r="R34" s="7">
        <f t="shared" ref="R34:R52" si="27">IF(Q34=0,,($Q$9-Q34)*$Q$7*100/$Q$9)</f>
        <v>0</v>
      </c>
      <c r="S34" s="6"/>
      <c r="T34" s="7">
        <f t="shared" ref="T34:T52" si="28">IF(S34=0,,($S$9-S34)*$S$7*100/$S$9)</f>
        <v>0</v>
      </c>
      <c r="U34" s="8">
        <f t="shared" si="20"/>
        <v>0</v>
      </c>
      <c r="V34" s="6">
        <f t="shared" ref="V34:V52" si="29">COUNTA(E34,I34,K34,M34,O34,S34,Q34,G34)</f>
        <v>0</v>
      </c>
      <c r="W34" s="6">
        <f t="shared" ref="W34:W52" si="30">ROW(B34)-10</f>
        <v>24</v>
      </c>
      <c r="X34" s="13">
        <f t="shared" ref="X34:X52" si="31">V34/$G$3</f>
        <v>0</v>
      </c>
    </row>
    <row r="35" spans="1:24" x14ac:dyDescent="0.2">
      <c r="A35" s="5">
        <f t="shared" si="21"/>
        <v>25</v>
      </c>
      <c r="B35" s="6"/>
      <c r="C35" s="6"/>
      <c r="D35" s="6"/>
      <c r="E35" s="6"/>
      <c r="F35" s="7">
        <f t="shared" ref="F35:F52" si="32">IF(E35=0,,($E$9-E35)*$E$7*100/$E$9)</f>
        <v>0</v>
      </c>
      <c r="G35" s="6"/>
      <c r="H35" s="7">
        <f t="shared" si="22"/>
        <v>0</v>
      </c>
      <c r="I35" s="6"/>
      <c r="J35" s="7">
        <f t="shared" si="23"/>
        <v>0</v>
      </c>
      <c r="K35" s="6"/>
      <c r="L35" s="7">
        <f t="shared" si="24"/>
        <v>0</v>
      </c>
      <c r="M35" s="6"/>
      <c r="N35" s="7">
        <f t="shared" si="25"/>
        <v>0</v>
      </c>
      <c r="O35" s="6"/>
      <c r="P35" s="7">
        <f t="shared" si="26"/>
        <v>0</v>
      </c>
      <c r="Q35" s="6"/>
      <c r="R35" s="7">
        <f t="shared" si="27"/>
        <v>0</v>
      </c>
      <c r="S35" s="6"/>
      <c r="T35" s="7">
        <f t="shared" si="28"/>
        <v>0</v>
      </c>
      <c r="U35" s="8">
        <f t="shared" si="20"/>
        <v>0</v>
      </c>
      <c r="V35" s="6">
        <f t="shared" si="29"/>
        <v>0</v>
      </c>
      <c r="W35" s="6">
        <f t="shared" si="30"/>
        <v>25</v>
      </c>
      <c r="X35" s="13">
        <f t="shared" si="31"/>
        <v>0</v>
      </c>
    </row>
    <row r="36" spans="1:24" x14ac:dyDescent="0.2">
      <c r="A36" s="5">
        <f t="shared" si="21"/>
        <v>26</v>
      </c>
      <c r="B36" s="6"/>
      <c r="C36" s="6"/>
      <c r="D36" s="6"/>
      <c r="E36" s="6"/>
      <c r="F36" s="7">
        <f t="shared" si="32"/>
        <v>0</v>
      </c>
      <c r="G36" s="6"/>
      <c r="H36" s="7">
        <f t="shared" si="22"/>
        <v>0</v>
      </c>
      <c r="I36" s="6"/>
      <c r="J36" s="7">
        <f t="shared" si="23"/>
        <v>0</v>
      </c>
      <c r="K36" s="6"/>
      <c r="L36" s="7">
        <f t="shared" si="24"/>
        <v>0</v>
      </c>
      <c r="M36" s="6"/>
      <c r="N36" s="7"/>
      <c r="O36" s="6"/>
      <c r="P36" s="7">
        <f t="shared" si="26"/>
        <v>0</v>
      </c>
      <c r="Q36" s="6"/>
      <c r="R36" s="7">
        <f t="shared" si="27"/>
        <v>0</v>
      </c>
      <c r="S36" s="6"/>
      <c r="T36" s="7">
        <f t="shared" si="28"/>
        <v>0</v>
      </c>
      <c r="U36" s="8">
        <f t="shared" si="20"/>
        <v>0</v>
      </c>
      <c r="V36" s="6">
        <f t="shared" si="29"/>
        <v>0</v>
      </c>
      <c r="W36" s="6">
        <f t="shared" si="30"/>
        <v>26</v>
      </c>
      <c r="X36" s="13">
        <f t="shared" si="31"/>
        <v>0</v>
      </c>
    </row>
    <row r="37" spans="1:24" x14ac:dyDescent="0.2">
      <c r="A37" s="5">
        <f t="shared" si="21"/>
        <v>27</v>
      </c>
      <c r="B37" s="6"/>
      <c r="C37" s="6"/>
      <c r="D37" s="6"/>
      <c r="E37" s="6"/>
      <c r="F37" s="7">
        <f t="shared" si="32"/>
        <v>0</v>
      </c>
      <c r="G37" s="6"/>
      <c r="H37" s="7">
        <f t="shared" si="22"/>
        <v>0</v>
      </c>
      <c r="I37" s="6"/>
      <c r="J37" s="7">
        <f t="shared" si="23"/>
        <v>0</v>
      </c>
      <c r="K37" s="6"/>
      <c r="L37" s="7">
        <f t="shared" si="24"/>
        <v>0</v>
      </c>
      <c r="M37" s="6"/>
      <c r="N37" s="7">
        <f t="shared" ref="N37:N52" si="33">IF(M37=0,,($M$9-M37)*$M$7*100/$M$9)</f>
        <v>0</v>
      </c>
      <c r="O37" s="6"/>
      <c r="P37" s="7">
        <f t="shared" si="26"/>
        <v>0</v>
      </c>
      <c r="Q37" s="6"/>
      <c r="R37" s="7">
        <f t="shared" si="27"/>
        <v>0</v>
      </c>
      <c r="S37" s="6"/>
      <c r="T37" s="7">
        <f t="shared" si="28"/>
        <v>0</v>
      </c>
      <c r="U37" s="8">
        <f t="shared" si="20"/>
        <v>0</v>
      </c>
      <c r="V37" s="6">
        <f t="shared" si="29"/>
        <v>0</v>
      </c>
      <c r="W37" s="6">
        <f t="shared" si="30"/>
        <v>27</v>
      </c>
      <c r="X37" s="13">
        <f t="shared" si="31"/>
        <v>0</v>
      </c>
    </row>
    <row r="38" spans="1:24" x14ac:dyDescent="0.2">
      <c r="A38" s="5">
        <f t="shared" si="21"/>
        <v>28</v>
      </c>
      <c r="B38" s="6"/>
      <c r="C38" s="6"/>
      <c r="D38" s="6"/>
      <c r="E38" s="6"/>
      <c r="F38" s="7">
        <f t="shared" si="32"/>
        <v>0</v>
      </c>
      <c r="G38" s="6"/>
      <c r="H38" s="7">
        <f t="shared" si="22"/>
        <v>0</v>
      </c>
      <c r="I38" s="6"/>
      <c r="J38" s="7">
        <f t="shared" si="23"/>
        <v>0</v>
      </c>
      <c r="K38" s="6"/>
      <c r="L38" s="7">
        <f t="shared" si="24"/>
        <v>0</v>
      </c>
      <c r="M38" s="6"/>
      <c r="N38" s="7">
        <f t="shared" si="33"/>
        <v>0</v>
      </c>
      <c r="O38" s="6"/>
      <c r="P38" s="7">
        <f t="shared" si="26"/>
        <v>0</v>
      </c>
      <c r="Q38" s="6"/>
      <c r="R38" s="7">
        <f t="shared" si="27"/>
        <v>0</v>
      </c>
      <c r="S38" s="6"/>
      <c r="T38" s="7">
        <f t="shared" si="28"/>
        <v>0</v>
      </c>
      <c r="U38" s="8">
        <f t="shared" si="20"/>
        <v>0</v>
      </c>
      <c r="V38" s="6">
        <f t="shared" si="29"/>
        <v>0</v>
      </c>
      <c r="W38" s="6">
        <f t="shared" si="30"/>
        <v>28</v>
      </c>
      <c r="X38" s="13">
        <f t="shared" si="31"/>
        <v>0</v>
      </c>
    </row>
    <row r="39" spans="1:24" x14ac:dyDescent="0.2">
      <c r="A39" s="5">
        <f t="shared" si="21"/>
        <v>29</v>
      </c>
      <c r="B39" s="6"/>
      <c r="C39" s="6"/>
      <c r="D39" s="6"/>
      <c r="E39" s="6"/>
      <c r="F39" s="7">
        <f t="shared" si="32"/>
        <v>0</v>
      </c>
      <c r="G39" s="6"/>
      <c r="H39" s="7">
        <f t="shared" si="22"/>
        <v>0</v>
      </c>
      <c r="I39" s="6"/>
      <c r="J39" s="7">
        <f t="shared" si="23"/>
        <v>0</v>
      </c>
      <c r="K39" s="6"/>
      <c r="L39" s="7">
        <f t="shared" si="24"/>
        <v>0</v>
      </c>
      <c r="M39" s="6"/>
      <c r="N39" s="7">
        <f t="shared" si="33"/>
        <v>0</v>
      </c>
      <c r="O39" s="6"/>
      <c r="P39" s="7">
        <f t="shared" si="26"/>
        <v>0</v>
      </c>
      <c r="Q39" s="6"/>
      <c r="R39" s="7">
        <f t="shared" si="27"/>
        <v>0</v>
      </c>
      <c r="S39" s="6"/>
      <c r="T39" s="7">
        <f t="shared" si="28"/>
        <v>0</v>
      </c>
      <c r="U39" s="8">
        <f t="shared" si="20"/>
        <v>0</v>
      </c>
      <c r="V39" s="6">
        <f t="shared" si="29"/>
        <v>0</v>
      </c>
      <c r="W39" s="6">
        <f t="shared" si="30"/>
        <v>29</v>
      </c>
      <c r="X39" s="13">
        <f t="shared" si="31"/>
        <v>0</v>
      </c>
    </row>
    <row r="40" spans="1:24" x14ac:dyDescent="0.2">
      <c r="A40" s="5">
        <f t="shared" si="21"/>
        <v>30</v>
      </c>
      <c r="B40" s="6"/>
      <c r="C40" s="6"/>
      <c r="D40" s="6"/>
      <c r="E40" s="6"/>
      <c r="F40" s="7">
        <f t="shared" si="32"/>
        <v>0</v>
      </c>
      <c r="G40" s="6"/>
      <c r="H40" s="7">
        <f t="shared" si="22"/>
        <v>0</v>
      </c>
      <c r="I40" s="6"/>
      <c r="J40" s="7">
        <f t="shared" si="23"/>
        <v>0</v>
      </c>
      <c r="K40" s="6"/>
      <c r="L40" s="7">
        <f t="shared" si="24"/>
        <v>0</v>
      </c>
      <c r="M40" s="6"/>
      <c r="N40" s="7">
        <f t="shared" si="33"/>
        <v>0</v>
      </c>
      <c r="O40" s="6"/>
      <c r="P40" s="7">
        <f t="shared" si="26"/>
        <v>0</v>
      </c>
      <c r="Q40" s="6"/>
      <c r="R40" s="7">
        <f t="shared" si="27"/>
        <v>0</v>
      </c>
      <c r="S40" s="6"/>
      <c r="T40" s="7">
        <f t="shared" si="28"/>
        <v>0</v>
      </c>
      <c r="U40" s="8">
        <f t="shared" si="20"/>
        <v>0</v>
      </c>
      <c r="V40" s="6">
        <f t="shared" si="29"/>
        <v>0</v>
      </c>
      <c r="W40" s="6">
        <f t="shared" si="30"/>
        <v>30</v>
      </c>
      <c r="X40" s="13">
        <f t="shared" si="31"/>
        <v>0</v>
      </c>
    </row>
    <row r="41" spans="1:24" x14ac:dyDescent="0.2">
      <c r="A41" s="5">
        <f t="shared" si="21"/>
        <v>31</v>
      </c>
      <c r="B41" s="6"/>
      <c r="C41" s="6"/>
      <c r="D41" s="6"/>
      <c r="E41" s="6"/>
      <c r="F41" s="7">
        <f t="shared" si="32"/>
        <v>0</v>
      </c>
      <c r="G41" s="6"/>
      <c r="H41" s="7">
        <f t="shared" si="22"/>
        <v>0</v>
      </c>
      <c r="I41" s="6"/>
      <c r="J41" s="7">
        <f t="shared" si="23"/>
        <v>0</v>
      </c>
      <c r="K41" s="6"/>
      <c r="L41" s="7">
        <f t="shared" si="24"/>
        <v>0</v>
      </c>
      <c r="M41" s="6"/>
      <c r="N41" s="7">
        <f t="shared" si="33"/>
        <v>0</v>
      </c>
      <c r="O41" s="6"/>
      <c r="P41" s="7">
        <f t="shared" si="26"/>
        <v>0</v>
      </c>
      <c r="Q41" s="6"/>
      <c r="R41" s="7">
        <f t="shared" si="27"/>
        <v>0</v>
      </c>
      <c r="S41" s="6"/>
      <c r="T41" s="7">
        <f t="shared" si="28"/>
        <v>0</v>
      </c>
      <c r="U41" s="8">
        <f t="shared" si="20"/>
        <v>0</v>
      </c>
      <c r="V41" s="6">
        <f t="shared" si="29"/>
        <v>0</v>
      </c>
      <c r="W41" s="6">
        <f t="shared" si="30"/>
        <v>31</v>
      </c>
      <c r="X41" s="13">
        <f t="shared" si="31"/>
        <v>0</v>
      </c>
    </row>
    <row r="42" spans="1:24" x14ac:dyDescent="0.2">
      <c r="A42" s="5">
        <f t="shared" si="21"/>
        <v>32</v>
      </c>
      <c r="B42" s="6"/>
      <c r="C42" s="6"/>
      <c r="D42" s="6"/>
      <c r="E42" s="6"/>
      <c r="F42" s="7">
        <f t="shared" si="32"/>
        <v>0</v>
      </c>
      <c r="G42" s="6"/>
      <c r="H42" s="7">
        <f t="shared" si="22"/>
        <v>0</v>
      </c>
      <c r="I42" s="6"/>
      <c r="J42" s="7">
        <f t="shared" si="23"/>
        <v>0</v>
      </c>
      <c r="K42" s="6"/>
      <c r="L42" s="7">
        <f t="shared" si="24"/>
        <v>0</v>
      </c>
      <c r="M42" s="6"/>
      <c r="N42" s="7">
        <f t="shared" si="33"/>
        <v>0</v>
      </c>
      <c r="O42" s="6"/>
      <c r="P42" s="7">
        <f t="shared" si="26"/>
        <v>0</v>
      </c>
      <c r="Q42" s="6"/>
      <c r="R42" s="7">
        <f t="shared" si="27"/>
        <v>0</v>
      </c>
      <c r="S42" s="6"/>
      <c r="T42" s="7">
        <f t="shared" si="28"/>
        <v>0</v>
      </c>
      <c r="U42" s="8">
        <f t="shared" si="20"/>
        <v>0</v>
      </c>
      <c r="V42" s="6">
        <f t="shared" si="29"/>
        <v>0</v>
      </c>
      <c r="W42" s="6">
        <f t="shared" si="30"/>
        <v>32</v>
      </c>
      <c r="X42" s="13">
        <f t="shared" si="31"/>
        <v>0</v>
      </c>
    </row>
    <row r="43" spans="1:24" x14ac:dyDescent="0.2">
      <c r="A43" s="5">
        <f t="shared" si="21"/>
        <v>33</v>
      </c>
      <c r="B43" s="6"/>
      <c r="C43" s="6"/>
      <c r="D43" s="6"/>
      <c r="E43" s="6"/>
      <c r="F43" s="7">
        <f t="shared" si="32"/>
        <v>0</v>
      </c>
      <c r="G43" s="6"/>
      <c r="H43" s="7">
        <f t="shared" si="22"/>
        <v>0</v>
      </c>
      <c r="I43" s="6"/>
      <c r="J43" s="7">
        <f t="shared" si="23"/>
        <v>0</v>
      </c>
      <c r="K43" s="6"/>
      <c r="L43" s="7">
        <f t="shared" si="24"/>
        <v>0</v>
      </c>
      <c r="M43" s="6"/>
      <c r="N43" s="7">
        <f t="shared" si="33"/>
        <v>0</v>
      </c>
      <c r="O43" s="6"/>
      <c r="P43" s="7">
        <f t="shared" si="26"/>
        <v>0</v>
      </c>
      <c r="Q43" s="6"/>
      <c r="R43" s="7">
        <f t="shared" si="27"/>
        <v>0</v>
      </c>
      <c r="S43" s="6"/>
      <c r="T43" s="7">
        <f t="shared" si="28"/>
        <v>0</v>
      </c>
      <c r="U43" s="8">
        <f t="shared" si="20"/>
        <v>0</v>
      </c>
      <c r="V43" s="6">
        <f t="shared" si="29"/>
        <v>0</v>
      </c>
      <c r="W43" s="6">
        <f t="shared" si="30"/>
        <v>33</v>
      </c>
      <c r="X43" s="13">
        <f t="shared" si="31"/>
        <v>0</v>
      </c>
    </row>
    <row r="44" spans="1:24" x14ac:dyDescent="0.2">
      <c r="A44" s="5">
        <f t="shared" si="21"/>
        <v>34</v>
      </c>
      <c r="B44" s="6"/>
      <c r="C44" s="6"/>
      <c r="D44" s="6"/>
      <c r="E44" s="6"/>
      <c r="F44" s="7">
        <f t="shared" si="32"/>
        <v>0</v>
      </c>
      <c r="G44" s="6"/>
      <c r="H44" s="7">
        <f t="shared" si="22"/>
        <v>0</v>
      </c>
      <c r="I44" s="6"/>
      <c r="J44" s="7">
        <f t="shared" si="23"/>
        <v>0</v>
      </c>
      <c r="K44" s="6"/>
      <c r="L44" s="7">
        <f t="shared" si="24"/>
        <v>0</v>
      </c>
      <c r="M44" s="6"/>
      <c r="N44" s="7">
        <f t="shared" si="33"/>
        <v>0</v>
      </c>
      <c r="O44" s="6"/>
      <c r="P44" s="7">
        <f t="shared" si="26"/>
        <v>0</v>
      </c>
      <c r="Q44" s="6"/>
      <c r="R44" s="7">
        <f t="shared" si="27"/>
        <v>0</v>
      </c>
      <c r="S44" s="6"/>
      <c r="T44" s="7">
        <f t="shared" si="28"/>
        <v>0</v>
      </c>
      <c r="U44" s="8">
        <f t="shared" si="20"/>
        <v>0</v>
      </c>
      <c r="V44" s="6">
        <f t="shared" si="29"/>
        <v>0</v>
      </c>
      <c r="W44" s="6">
        <f t="shared" si="30"/>
        <v>34</v>
      </c>
      <c r="X44" s="13">
        <f t="shared" si="31"/>
        <v>0</v>
      </c>
    </row>
    <row r="45" spans="1:24" x14ac:dyDescent="0.2">
      <c r="A45" s="5">
        <f t="shared" si="21"/>
        <v>35</v>
      </c>
      <c r="B45" s="6"/>
      <c r="C45" s="6"/>
      <c r="D45" s="6"/>
      <c r="E45" s="6"/>
      <c r="F45" s="7">
        <f t="shared" si="32"/>
        <v>0</v>
      </c>
      <c r="G45" s="6"/>
      <c r="H45" s="7">
        <f t="shared" si="22"/>
        <v>0</v>
      </c>
      <c r="I45" s="6"/>
      <c r="J45" s="7">
        <f t="shared" si="23"/>
        <v>0</v>
      </c>
      <c r="K45" s="6"/>
      <c r="L45" s="7">
        <f t="shared" si="24"/>
        <v>0</v>
      </c>
      <c r="M45" s="6"/>
      <c r="N45" s="7">
        <f t="shared" si="33"/>
        <v>0</v>
      </c>
      <c r="O45" s="6"/>
      <c r="P45" s="7">
        <f t="shared" si="26"/>
        <v>0</v>
      </c>
      <c r="Q45" s="6"/>
      <c r="R45" s="7">
        <f t="shared" si="27"/>
        <v>0</v>
      </c>
      <c r="S45" s="6"/>
      <c r="T45" s="7">
        <f t="shared" si="28"/>
        <v>0</v>
      </c>
      <c r="U45" s="8">
        <f t="shared" si="20"/>
        <v>0</v>
      </c>
      <c r="V45" s="6">
        <f t="shared" si="29"/>
        <v>0</v>
      </c>
      <c r="W45" s="6">
        <f t="shared" si="30"/>
        <v>35</v>
      </c>
      <c r="X45" s="13">
        <f t="shared" si="31"/>
        <v>0</v>
      </c>
    </row>
    <row r="46" spans="1:24" x14ac:dyDescent="0.2">
      <c r="A46" s="5">
        <f t="shared" si="21"/>
        <v>36</v>
      </c>
      <c r="B46" s="6"/>
      <c r="C46" s="6"/>
      <c r="D46" s="6"/>
      <c r="E46" s="6"/>
      <c r="F46" s="7">
        <f t="shared" si="32"/>
        <v>0</v>
      </c>
      <c r="G46" s="6"/>
      <c r="H46" s="7">
        <f t="shared" si="22"/>
        <v>0</v>
      </c>
      <c r="I46" s="6"/>
      <c r="J46" s="7">
        <f t="shared" si="23"/>
        <v>0</v>
      </c>
      <c r="K46" s="6"/>
      <c r="L46" s="7">
        <f t="shared" si="24"/>
        <v>0</v>
      </c>
      <c r="M46" s="6"/>
      <c r="N46" s="7">
        <f t="shared" si="33"/>
        <v>0</v>
      </c>
      <c r="O46" s="6"/>
      <c r="P46" s="7">
        <f t="shared" si="26"/>
        <v>0</v>
      </c>
      <c r="Q46" s="6"/>
      <c r="R46" s="7">
        <f t="shared" si="27"/>
        <v>0</v>
      </c>
      <c r="S46" s="6"/>
      <c r="T46" s="7">
        <f t="shared" si="28"/>
        <v>0</v>
      </c>
      <c r="U46" s="8">
        <f t="shared" si="20"/>
        <v>0</v>
      </c>
      <c r="V46" s="6">
        <f t="shared" si="29"/>
        <v>0</v>
      </c>
      <c r="W46" s="6">
        <f t="shared" si="30"/>
        <v>36</v>
      </c>
      <c r="X46" s="13">
        <f t="shared" si="31"/>
        <v>0</v>
      </c>
    </row>
    <row r="47" spans="1:24" x14ac:dyDescent="0.2">
      <c r="A47" s="5">
        <f t="shared" si="21"/>
        <v>37</v>
      </c>
      <c r="B47" s="6"/>
      <c r="C47" s="6"/>
      <c r="D47" s="6"/>
      <c r="E47" s="6"/>
      <c r="F47" s="7">
        <f t="shared" si="32"/>
        <v>0</v>
      </c>
      <c r="G47" s="6"/>
      <c r="H47" s="7">
        <f t="shared" si="22"/>
        <v>0</v>
      </c>
      <c r="I47" s="6"/>
      <c r="J47" s="7">
        <f t="shared" si="23"/>
        <v>0</v>
      </c>
      <c r="K47" s="6"/>
      <c r="L47" s="7">
        <f t="shared" si="24"/>
        <v>0</v>
      </c>
      <c r="M47" s="6"/>
      <c r="N47" s="7">
        <f t="shared" si="33"/>
        <v>0</v>
      </c>
      <c r="O47" s="6"/>
      <c r="P47" s="7">
        <f t="shared" si="26"/>
        <v>0</v>
      </c>
      <c r="Q47" s="6"/>
      <c r="R47" s="7">
        <f t="shared" si="27"/>
        <v>0</v>
      </c>
      <c r="S47" s="6"/>
      <c r="T47" s="7">
        <f t="shared" si="28"/>
        <v>0</v>
      </c>
      <c r="U47" s="8">
        <f t="shared" si="20"/>
        <v>0</v>
      </c>
      <c r="V47" s="6">
        <f t="shared" si="29"/>
        <v>0</v>
      </c>
      <c r="W47" s="6">
        <f t="shared" si="30"/>
        <v>37</v>
      </c>
      <c r="X47" s="13">
        <f t="shared" si="31"/>
        <v>0</v>
      </c>
    </row>
    <row r="48" spans="1:24" x14ac:dyDescent="0.2">
      <c r="A48" s="5">
        <f t="shared" si="21"/>
        <v>38</v>
      </c>
      <c r="B48" s="6"/>
      <c r="C48" s="6"/>
      <c r="D48" s="6"/>
      <c r="E48" s="6"/>
      <c r="F48" s="7">
        <f t="shared" si="32"/>
        <v>0</v>
      </c>
      <c r="G48" s="6"/>
      <c r="H48" s="7">
        <f t="shared" si="22"/>
        <v>0</v>
      </c>
      <c r="I48" s="6"/>
      <c r="J48" s="7">
        <f t="shared" si="23"/>
        <v>0</v>
      </c>
      <c r="K48" s="6"/>
      <c r="L48" s="7">
        <f t="shared" si="24"/>
        <v>0</v>
      </c>
      <c r="M48" s="6"/>
      <c r="N48" s="7">
        <f t="shared" si="33"/>
        <v>0</v>
      </c>
      <c r="O48" s="6"/>
      <c r="P48" s="7">
        <f t="shared" si="26"/>
        <v>0</v>
      </c>
      <c r="Q48" s="6"/>
      <c r="R48" s="7">
        <f t="shared" si="27"/>
        <v>0</v>
      </c>
      <c r="S48" s="6"/>
      <c r="T48" s="7">
        <f t="shared" si="28"/>
        <v>0</v>
      </c>
      <c r="U48" s="8">
        <f t="shared" si="20"/>
        <v>0</v>
      </c>
      <c r="V48" s="6">
        <f t="shared" si="29"/>
        <v>0</v>
      </c>
      <c r="W48" s="6">
        <f t="shared" si="30"/>
        <v>38</v>
      </c>
      <c r="X48" s="13">
        <f t="shared" si="31"/>
        <v>0</v>
      </c>
    </row>
    <row r="49" spans="1:24" x14ac:dyDescent="0.2">
      <c r="A49" s="5">
        <f t="shared" si="21"/>
        <v>39</v>
      </c>
      <c r="B49" s="6"/>
      <c r="C49" s="6"/>
      <c r="D49" s="6"/>
      <c r="E49" s="6"/>
      <c r="F49" s="7">
        <f t="shared" si="32"/>
        <v>0</v>
      </c>
      <c r="G49" s="6"/>
      <c r="H49" s="7">
        <f t="shared" si="22"/>
        <v>0</v>
      </c>
      <c r="I49" s="6"/>
      <c r="J49" s="7">
        <f t="shared" si="23"/>
        <v>0</v>
      </c>
      <c r="K49" s="6"/>
      <c r="L49" s="7">
        <f t="shared" si="24"/>
        <v>0</v>
      </c>
      <c r="M49" s="6"/>
      <c r="N49" s="7">
        <f t="shared" si="33"/>
        <v>0</v>
      </c>
      <c r="O49" s="6"/>
      <c r="P49" s="7"/>
      <c r="Q49" s="6"/>
      <c r="R49" s="7">
        <f t="shared" si="27"/>
        <v>0</v>
      </c>
      <c r="S49" s="6"/>
      <c r="T49" s="7">
        <f t="shared" si="28"/>
        <v>0</v>
      </c>
      <c r="U49" s="8">
        <f t="shared" si="20"/>
        <v>0</v>
      </c>
      <c r="V49" s="6">
        <f t="shared" si="29"/>
        <v>0</v>
      </c>
      <c r="W49" s="6">
        <f t="shared" si="30"/>
        <v>39</v>
      </c>
      <c r="X49" s="13">
        <f t="shared" si="31"/>
        <v>0</v>
      </c>
    </row>
    <row r="50" spans="1:24" x14ac:dyDescent="0.2">
      <c r="A50" s="5">
        <f t="shared" si="21"/>
        <v>40</v>
      </c>
      <c r="B50" s="6"/>
      <c r="C50" s="6"/>
      <c r="D50" s="6"/>
      <c r="E50" s="6"/>
      <c r="F50" s="7">
        <f t="shared" si="32"/>
        <v>0</v>
      </c>
      <c r="G50" s="6"/>
      <c r="H50" s="7">
        <f t="shared" si="22"/>
        <v>0</v>
      </c>
      <c r="I50" s="6"/>
      <c r="J50" s="7">
        <f t="shared" si="23"/>
        <v>0</v>
      </c>
      <c r="K50" s="6"/>
      <c r="L50" s="7">
        <f t="shared" si="24"/>
        <v>0</v>
      </c>
      <c r="M50" s="6"/>
      <c r="N50" s="7">
        <f t="shared" si="33"/>
        <v>0</v>
      </c>
      <c r="O50" s="6"/>
      <c r="P50" s="7">
        <f>IF(O50=0,,($O$9-O50)*$O$7*100/$O$9)</f>
        <v>0</v>
      </c>
      <c r="Q50" s="6"/>
      <c r="R50" s="7">
        <f t="shared" si="27"/>
        <v>0</v>
      </c>
      <c r="S50" s="6"/>
      <c r="T50" s="7">
        <f t="shared" si="28"/>
        <v>0</v>
      </c>
      <c r="U50" s="8">
        <f t="shared" si="20"/>
        <v>0</v>
      </c>
      <c r="V50" s="6">
        <f t="shared" si="29"/>
        <v>0</v>
      </c>
      <c r="W50" s="6">
        <f t="shared" si="30"/>
        <v>40</v>
      </c>
      <c r="X50" s="13">
        <f t="shared" si="31"/>
        <v>0</v>
      </c>
    </row>
    <row r="51" spans="1:24" x14ac:dyDescent="0.2">
      <c r="A51" s="5">
        <f t="shared" si="21"/>
        <v>41</v>
      </c>
      <c r="B51" s="6"/>
      <c r="C51" s="6"/>
      <c r="D51" s="6"/>
      <c r="E51" s="6"/>
      <c r="F51" s="7">
        <f t="shared" si="32"/>
        <v>0</v>
      </c>
      <c r="G51" s="6"/>
      <c r="H51" s="7">
        <f t="shared" si="22"/>
        <v>0</v>
      </c>
      <c r="I51" s="6"/>
      <c r="J51" s="7">
        <f t="shared" si="23"/>
        <v>0</v>
      </c>
      <c r="K51" s="6"/>
      <c r="L51" s="7">
        <f t="shared" si="24"/>
        <v>0</v>
      </c>
      <c r="M51" s="6"/>
      <c r="N51" s="7">
        <f t="shared" si="33"/>
        <v>0</v>
      </c>
      <c r="O51" s="6"/>
      <c r="P51" s="7">
        <f>IF(O51=0,,($O$9-O51)*$O$7*100/$O$9)</f>
        <v>0</v>
      </c>
      <c r="Q51" s="6"/>
      <c r="R51" s="7">
        <f t="shared" si="27"/>
        <v>0</v>
      </c>
      <c r="S51" s="6"/>
      <c r="T51" s="7">
        <f t="shared" si="28"/>
        <v>0</v>
      </c>
      <c r="U51" s="8">
        <f t="shared" si="20"/>
        <v>0</v>
      </c>
      <c r="V51" s="6">
        <f t="shared" si="29"/>
        <v>0</v>
      </c>
      <c r="W51" s="6">
        <f t="shared" si="30"/>
        <v>41</v>
      </c>
      <c r="X51" s="13">
        <f t="shared" si="31"/>
        <v>0</v>
      </c>
    </row>
    <row r="52" spans="1:24" x14ac:dyDescent="0.2">
      <c r="A52" s="5">
        <f t="shared" si="21"/>
        <v>42</v>
      </c>
      <c r="B52" s="6"/>
      <c r="C52" s="6"/>
      <c r="D52" s="6"/>
      <c r="E52" s="6"/>
      <c r="F52" s="7">
        <f t="shared" si="32"/>
        <v>0</v>
      </c>
      <c r="G52" s="6"/>
      <c r="H52" s="7">
        <f t="shared" si="22"/>
        <v>0</v>
      </c>
      <c r="I52" s="6"/>
      <c r="J52" s="7">
        <f t="shared" si="23"/>
        <v>0</v>
      </c>
      <c r="K52" s="6"/>
      <c r="L52" s="7">
        <f t="shared" si="24"/>
        <v>0</v>
      </c>
      <c r="M52" s="6"/>
      <c r="N52" s="7">
        <f t="shared" si="33"/>
        <v>0</v>
      </c>
      <c r="O52" s="6"/>
      <c r="P52" s="7">
        <f>IF(O52=0,,($O$9-O52)*$O$7*100/$O$9)</f>
        <v>0</v>
      </c>
      <c r="Q52" s="6"/>
      <c r="R52" s="7">
        <f t="shared" si="27"/>
        <v>0</v>
      </c>
      <c r="S52" s="6"/>
      <c r="T52" s="7">
        <f t="shared" si="28"/>
        <v>0</v>
      </c>
      <c r="U52" s="8">
        <f t="shared" si="20"/>
        <v>0</v>
      </c>
      <c r="V52" s="6">
        <f t="shared" si="29"/>
        <v>0</v>
      </c>
      <c r="W52" s="6">
        <f t="shared" si="30"/>
        <v>42</v>
      </c>
      <c r="X52" s="13">
        <f t="shared" si="31"/>
        <v>0</v>
      </c>
    </row>
    <row r="53" spans="1:24" x14ac:dyDescent="0.2">
      <c r="A53" s="29" t="s">
        <v>153</v>
      </c>
      <c r="B53" s="29"/>
      <c r="C53" s="30"/>
      <c r="E53">
        <f>COUNTA(E11:E52)</f>
        <v>8</v>
      </c>
      <c r="G53">
        <f>COUNTA(G11:G52)</f>
        <v>12</v>
      </c>
      <c r="I53">
        <f>COUNTA(I11:I52)</f>
        <v>0</v>
      </c>
      <c r="K53">
        <f>COUNTA(K11:K52)</f>
        <v>0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32" t="s">
        <v>30</v>
      </c>
      <c r="B54" s="32"/>
      <c r="C54" s="32"/>
      <c r="E54" s="12">
        <f>E53/$G$2</f>
        <v>0.5</v>
      </c>
      <c r="G54" s="12">
        <f>G53/$G$2</f>
        <v>0.75</v>
      </c>
      <c r="I54" s="12">
        <f>I53/$G$2</f>
        <v>0</v>
      </c>
      <c r="K54" s="12">
        <f>K53/$G$2</f>
        <v>0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28">
    <sortCondition descending="1" ref="U11:U28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4"/>
  <sheetViews>
    <sheetView zoomScale="93" zoomScaleNormal="93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Q5" sqref="Q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8" x14ac:dyDescent="0.2">
      <c r="E2" s="33" t="s">
        <v>27</v>
      </c>
      <c r="F2" s="33"/>
      <c r="G2" s="11">
        <f>COUNTA(B11:B52)</f>
        <v>33</v>
      </c>
    </row>
    <row r="3" spans="1:18" x14ac:dyDescent="0.2">
      <c r="B3" s="2"/>
      <c r="E3" s="33" t="s">
        <v>28</v>
      </c>
      <c r="F3" s="33"/>
      <c r="G3" s="11">
        <f>COUNTA(E8:N8)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28" t="s">
        <v>277</v>
      </c>
      <c r="F6" s="28"/>
      <c r="G6" s="28" t="s">
        <v>342</v>
      </c>
      <c r="H6" s="28"/>
      <c r="I6" s="28"/>
      <c r="J6" s="28"/>
      <c r="K6" s="28"/>
      <c r="L6" s="28"/>
      <c r="M6" s="28"/>
      <c r="N6" s="28"/>
    </row>
    <row r="7" spans="1:18" x14ac:dyDescent="0.2">
      <c r="D7" s="1" t="s">
        <v>10</v>
      </c>
      <c r="E7" s="25">
        <v>2</v>
      </c>
      <c r="F7" s="26"/>
      <c r="G7" s="25">
        <v>2</v>
      </c>
      <c r="H7" s="26"/>
      <c r="I7" s="25"/>
      <c r="J7" s="26"/>
      <c r="K7" s="25"/>
      <c r="L7" s="26"/>
      <c r="M7" s="25"/>
      <c r="N7" s="26"/>
    </row>
    <row r="8" spans="1:18" x14ac:dyDescent="0.2">
      <c r="D8" s="1" t="s">
        <v>1</v>
      </c>
      <c r="E8" s="31">
        <v>45935</v>
      </c>
      <c r="F8" s="31"/>
      <c r="G8" s="38">
        <v>45942</v>
      </c>
      <c r="H8" s="39"/>
      <c r="I8" s="38"/>
      <c r="J8" s="39"/>
      <c r="K8" s="31"/>
      <c r="L8" s="31"/>
      <c r="M8" s="31"/>
      <c r="N8" s="31"/>
    </row>
    <row r="9" spans="1:18" x14ac:dyDescent="0.2">
      <c r="D9" s="1" t="s">
        <v>2</v>
      </c>
      <c r="E9" s="28">
        <v>15</v>
      </c>
      <c r="F9" s="28"/>
      <c r="G9" s="25">
        <v>23</v>
      </c>
      <c r="H9" s="26"/>
      <c r="I9" s="25"/>
      <c r="J9" s="26"/>
      <c r="K9" s="28"/>
      <c r="L9" s="28"/>
      <c r="M9" s="28"/>
      <c r="N9" s="2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46" si="0">Q11</f>
        <v>1</v>
      </c>
      <c r="B11" s="6" t="s">
        <v>101</v>
      </c>
      <c r="C11" s="6" t="s">
        <v>98</v>
      </c>
      <c r="D11" s="6" t="s">
        <v>40</v>
      </c>
      <c r="E11" s="6">
        <v>1</v>
      </c>
      <c r="F11" s="7">
        <f t="shared" ref="F11:F27" si="1">IF(E11=0,,($E$9-E11)*$E$7*100/$E$9)</f>
        <v>186.66666666666666</v>
      </c>
      <c r="G11" s="6">
        <v>7</v>
      </c>
      <c r="H11" s="7">
        <f t="shared" ref="H11:H42" si="2">IF(G11=0,,($G$9-G11)*$G$7*100/$G$9)</f>
        <v>139.13043478260869</v>
      </c>
      <c r="I11" s="6"/>
      <c r="J11" s="7">
        <f t="shared" ref="J11:J48" si="3">IF(I11=0,,($I$9-I11)*$I$7*100/$I$9)</f>
        <v>0</v>
      </c>
      <c r="K11" s="6"/>
      <c r="L11" s="7">
        <f t="shared" ref="L11:L19" si="4">IF(K11=0,,($K$9-K11)*$K$7*100/$K$9)</f>
        <v>0</v>
      </c>
      <c r="M11" s="6"/>
      <c r="N11" s="7">
        <f t="shared" ref="N11:N35" si="5">IF(M11=0,,($M$9-M11)*$M$7*100/$M$9)</f>
        <v>0</v>
      </c>
      <c r="O11" s="8">
        <f t="shared" ref="O11:O48" si="6">F11+H11+J11+L11+N11</f>
        <v>325.79710144927537</v>
      </c>
      <c r="P11" s="6">
        <f t="shared" ref="P11:P46" si="7">COUNTA(E11,G11,I11,K11,M11)</f>
        <v>2</v>
      </c>
      <c r="Q11" s="6">
        <f t="shared" ref="Q11:Q46" si="8">ROW(B11)-10</f>
        <v>1</v>
      </c>
      <c r="R11" s="13">
        <f t="shared" ref="R11:R46" si="9">P11/$G$3</f>
        <v>1</v>
      </c>
    </row>
    <row r="12" spans="1:18" x14ac:dyDescent="0.2">
      <c r="A12" s="5">
        <f t="shared" si="0"/>
        <v>2</v>
      </c>
      <c r="B12" s="6" t="s">
        <v>278</v>
      </c>
      <c r="C12" s="6" t="s">
        <v>279</v>
      </c>
      <c r="D12" s="6" t="s">
        <v>132</v>
      </c>
      <c r="E12" s="6">
        <v>2</v>
      </c>
      <c r="F12" s="7">
        <f t="shared" si="1"/>
        <v>173.33333333333334</v>
      </c>
      <c r="G12" s="6">
        <v>6</v>
      </c>
      <c r="H12" s="7">
        <f t="shared" si="2"/>
        <v>147.82608695652175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321.15942028985512</v>
      </c>
      <c r="P12" s="6">
        <f t="shared" si="7"/>
        <v>2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150</v>
      </c>
      <c r="C13" s="6" t="s">
        <v>151</v>
      </c>
      <c r="D13" s="6" t="s">
        <v>40</v>
      </c>
      <c r="E13" s="6">
        <v>3</v>
      </c>
      <c r="F13" s="7">
        <f t="shared" si="1"/>
        <v>160</v>
      </c>
      <c r="G13" s="6">
        <v>5</v>
      </c>
      <c r="H13" s="7">
        <f t="shared" si="2"/>
        <v>156.52173913043478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316.52173913043475</v>
      </c>
      <c r="P13" s="6">
        <f t="shared" si="7"/>
        <v>2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99</v>
      </c>
      <c r="C14" s="6" t="s">
        <v>100</v>
      </c>
      <c r="D14" s="6" t="s">
        <v>40</v>
      </c>
      <c r="E14" s="6">
        <v>6</v>
      </c>
      <c r="F14" s="7">
        <f t="shared" si="1"/>
        <v>120</v>
      </c>
      <c r="G14" s="6">
        <v>2</v>
      </c>
      <c r="H14" s="7">
        <f t="shared" si="2"/>
        <v>182.60869565217391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302.60869565217388</v>
      </c>
      <c r="P14" s="6">
        <f t="shared" si="7"/>
        <v>2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280</v>
      </c>
      <c r="C15" s="6" t="s">
        <v>281</v>
      </c>
      <c r="D15" s="6" t="s">
        <v>40</v>
      </c>
      <c r="E15" s="6">
        <v>3</v>
      </c>
      <c r="F15" s="7">
        <f t="shared" si="1"/>
        <v>160</v>
      </c>
      <c r="G15" s="6">
        <v>9</v>
      </c>
      <c r="H15" s="7">
        <f t="shared" si="2"/>
        <v>121.73913043478261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281.73913043478262</v>
      </c>
      <c r="P15" s="6">
        <f t="shared" si="7"/>
        <v>2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343</v>
      </c>
      <c r="C16" s="6" t="s">
        <v>344</v>
      </c>
      <c r="D16" s="6" t="s">
        <v>40</v>
      </c>
      <c r="E16" s="6"/>
      <c r="F16" s="7">
        <f t="shared" si="1"/>
        <v>0</v>
      </c>
      <c r="G16" s="6">
        <v>1</v>
      </c>
      <c r="H16" s="7">
        <f t="shared" si="2"/>
        <v>191.30434782608697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191.30434782608697</v>
      </c>
      <c r="P16" s="6">
        <f t="shared" si="7"/>
        <v>1</v>
      </c>
      <c r="Q16" s="6">
        <f t="shared" si="8"/>
        <v>6</v>
      </c>
      <c r="R16" s="13">
        <f t="shared" si="9"/>
        <v>0.5</v>
      </c>
    </row>
    <row r="17" spans="1:18" x14ac:dyDescent="0.2">
      <c r="A17" s="5">
        <f t="shared" si="0"/>
        <v>7</v>
      </c>
      <c r="B17" s="6" t="s">
        <v>345</v>
      </c>
      <c r="C17" s="6" t="s">
        <v>50</v>
      </c>
      <c r="D17" s="6" t="s">
        <v>346</v>
      </c>
      <c r="E17" s="6"/>
      <c r="F17" s="7">
        <f t="shared" si="1"/>
        <v>0</v>
      </c>
      <c r="G17" s="6">
        <v>3</v>
      </c>
      <c r="H17" s="7">
        <f t="shared" si="2"/>
        <v>173.91304347826087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173.91304347826087</v>
      </c>
      <c r="P17" s="6">
        <f t="shared" si="7"/>
        <v>1</v>
      </c>
      <c r="Q17" s="6">
        <f t="shared" si="8"/>
        <v>7</v>
      </c>
      <c r="R17" s="13">
        <f t="shared" si="9"/>
        <v>0.5</v>
      </c>
    </row>
    <row r="18" spans="1:18" x14ac:dyDescent="0.2">
      <c r="A18" s="5">
        <f t="shared" si="0"/>
        <v>8</v>
      </c>
      <c r="B18" s="6" t="s">
        <v>329</v>
      </c>
      <c r="C18" s="6" t="s">
        <v>93</v>
      </c>
      <c r="D18" s="6" t="s">
        <v>40</v>
      </c>
      <c r="E18" s="6"/>
      <c r="F18" s="7">
        <f t="shared" si="1"/>
        <v>0</v>
      </c>
      <c r="G18" s="6">
        <v>3</v>
      </c>
      <c r="H18" s="7">
        <f t="shared" si="2"/>
        <v>173.91304347826087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173.91304347826087</v>
      </c>
      <c r="P18" s="6">
        <f t="shared" si="7"/>
        <v>1</v>
      </c>
      <c r="Q18" s="6">
        <f t="shared" si="8"/>
        <v>8</v>
      </c>
      <c r="R18" s="13">
        <f t="shared" si="9"/>
        <v>0.5</v>
      </c>
    </row>
    <row r="19" spans="1:18" x14ac:dyDescent="0.2">
      <c r="A19" s="5">
        <f t="shared" si="0"/>
        <v>9</v>
      </c>
      <c r="B19" s="6" t="s">
        <v>143</v>
      </c>
      <c r="C19" s="6" t="s">
        <v>67</v>
      </c>
      <c r="D19" s="6" t="s">
        <v>132</v>
      </c>
      <c r="E19" s="6">
        <v>5</v>
      </c>
      <c r="F19" s="7">
        <f t="shared" si="1"/>
        <v>133.33333333333334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133.33333333333334</v>
      </c>
      <c r="P19" s="6">
        <f t="shared" si="7"/>
        <v>1</v>
      </c>
      <c r="Q19" s="6">
        <f t="shared" si="8"/>
        <v>9</v>
      </c>
      <c r="R19" s="13">
        <f t="shared" si="9"/>
        <v>0.5</v>
      </c>
    </row>
    <row r="20" spans="1:18" x14ac:dyDescent="0.2">
      <c r="A20" s="5">
        <f t="shared" si="0"/>
        <v>10</v>
      </c>
      <c r="B20" s="6" t="s">
        <v>347</v>
      </c>
      <c r="C20" s="6" t="s">
        <v>210</v>
      </c>
      <c r="D20" s="6" t="s">
        <v>315</v>
      </c>
      <c r="E20" s="6"/>
      <c r="F20" s="7">
        <f t="shared" si="1"/>
        <v>0</v>
      </c>
      <c r="G20" s="6">
        <v>8</v>
      </c>
      <c r="H20" s="7">
        <f t="shared" si="2"/>
        <v>130.43478260869566</v>
      </c>
      <c r="I20" s="6"/>
      <c r="J20" s="7">
        <f t="shared" si="3"/>
        <v>0</v>
      </c>
      <c r="K20" s="6"/>
      <c r="L20" s="7"/>
      <c r="M20" s="6"/>
      <c r="N20" s="7">
        <f t="shared" si="5"/>
        <v>0</v>
      </c>
      <c r="O20" s="8">
        <f t="shared" si="6"/>
        <v>130.43478260869566</v>
      </c>
      <c r="P20" s="6">
        <f t="shared" si="7"/>
        <v>1</v>
      </c>
      <c r="Q20" s="6">
        <f t="shared" si="8"/>
        <v>10</v>
      </c>
      <c r="R20" s="13">
        <f t="shared" si="9"/>
        <v>0.5</v>
      </c>
    </row>
    <row r="21" spans="1:18" x14ac:dyDescent="0.2">
      <c r="A21" s="5">
        <f t="shared" si="0"/>
        <v>11</v>
      </c>
      <c r="B21" s="6" t="s">
        <v>348</v>
      </c>
      <c r="C21" s="6" t="s">
        <v>349</v>
      </c>
      <c r="D21" s="6" t="s">
        <v>40</v>
      </c>
      <c r="E21" s="6"/>
      <c r="F21" s="7">
        <f t="shared" si="1"/>
        <v>0</v>
      </c>
      <c r="G21" s="6">
        <v>10</v>
      </c>
      <c r="H21" s="7">
        <f t="shared" si="2"/>
        <v>113.04347826086956</v>
      </c>
      <c r="I21" s="6"/>
      <c r="J21" s="7">
        <f t="shared" si="3"/>
        <v>0</v>
      </c>
      <c r="K21" s="6"/>
      <c r="L21" s="7">
        <f t="shared" ref="L21:L48" si="10">IF(K21=0,,($K$9-K21)*$K$7*100/$K$9)</f>
        <v>0</v>
      </c>
      <c r="M21" s="6"/>
      <c r="N21" s="7">
        <f t="shared" si="5"/>
        <v>0</v>
      </c>
      <c r="O21" s="8">
        <f t="shared" si="6"/>
        <v>113.04347826086956</v>
      </c>
      <c r="P21" s="6">
        <f t="shared" si="7"/>
        <v>1</v>
      </c>
      <c r="Q21" s="6">
        <f t="shared" si="8"/>
        <v>11</v>
      </c>
      <c r="R21" s="13">
        <f t="shared" si="9"/>
        <v>0.5</v>
      </c>
    </row>
    <row r="22" spans="1:18" x14ac:dyDescent="0.2">
      <c r="A22" s="5">
        <f t="shared" si="0"/>
        <v>12</v>
      </c>
      <c r="B22" s="6" t="s">
        <v>282</v>
      </c>
      <c r="C22" s="6" t="s">
        <v>283</v>
      </c>
      <c r="D22" s="6" t="s">
        <v>155</v>
      </c>
      <c r="E22" s="6">
        <v>7</v>
      </c>
      <c r="F22" s="7">
        <f t="shared" si="1"/>
        <v>106.66666666666667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10"/>
        <v>0</v>
      </c>
      <c r="M22" s="6"/>
      <c r="N22" s="7">
        <f t="shared" si="5"/>
        <v>0</v>
      </c>
      <c r="O22" s="8">
        <f t="shared" si="6"/>
        <v>106.66666666666667</v>
      </c>
      <c r="P22" s="6">
        <f t="shared" si="7"/>
        <v>1</v>
      </c>
      <c r="Q22" s="6">
        <f t="shared" si="8"/>
        <v>12</v>
      </c>
      <c r="R22" s="13">
        <f t="shared" si="9"/>
        <v>0.5</v>
      </c>
    </row>
    <row r="23" spans="1:18" x14ac:dyDescent="0.2">
      <c r="A23" s="5">
        <f t="shared" si="0"/>
        <v>13</v>
      </c>
      <c r="B23" s="6" t="s">
        <v>350</v>
      </c>
      <c r="C23" s="6" t="s">
        <v>351</v>
      </c>
      <c r="D23" s="6" t="s">
        <v>159</v>
      </c>
      <c r="E23" s="6"/>
      <c r="F23" s="7">
        <f t="shared" si="1"/>
        <v>0</v>
      </c>
      <c r="G23" s="6">
        <v>11</v>
      </c>
      <c r="H23" s="7">
        <f t="shared" si="2"/>
        <v>104.34782608695652</v>
      </c>
      <c r="I23" s="6"/>
      <c r="J23" s="7">
        <f t="shared" si="3"/>
        <v>0</v>
      </c>
      <c r="K23" s="6"/>
      <c r="L23" s="7">
        <f t="shared" si="10"/>
        <v>0</v>
      </c>
      <c r="M23" s="6"/>
      <c r="N23" s="7">
        <f t="shared" si="5"/>
        <v>0</v>
      </c>
      <c r="O23" s="8">
        <f t="shared" si="6"/>
        <v>104.34782608695652</v>
      </c>
      <c r="P23" s="6">
        <f t="shared" si="7"/>
        <v>1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6" t="s">
        <v>352</v>
      </c>
      <c r="C24" s="6" t="s">
        <v>126</v>
      </c>
      <c r="D24" s="6" t="s">
        <v>315</v>
      </c>
      <c r="E24" s="6"/>
      <c r="F24" s="7">
        <f t="shared" si="1"/>
        <v>0</v>
      </c>
      <c r="G24" s="6">
        <v>12</v>
      </c>
      <c r="H24" s="7">
        <f t="shared" si="2"/>
        <v>95.652173913043484</v>
      </c>
      <c r="I24" s="6"/>
      <c r="J24" s="7">
        <f t="shared" si="3"/>
        <v>0</v>
      </c>
      <c r="K24" s="6"/>
      <c r="L24" s="7">
        <f t="shared" si="10"/>
        <v>0</v>
      </c>
      <c r="M24" s="6"/>
      <c r="N24" s="7">
        <f t="shared" si="5"/>
        <v>0</v>
      </c>
      <c r="O24" s="8">
        <f t="shared" si="6"/>
        <v>95.652173913043484</v>
      </c>
      <c r="P24" s="6">
        <f t="shared" si="7"/>
        <v>1</v>
      </c>
      <c r="Q24" s="6">
        <f t="shared" si="8"/>
        <v>14</v>
      </c>
      <c r="R24" s="13">
        <f t="shared" si="9"/>
        <v>0.5</v>
      </c>
    </row>
    <row r="25" spans="1:18" x14ac:dyDescent="0.2">
      <c r="A25" s="5">
        <f t="shared" si="0"/>
        <v>15</v>
      </c>
      <c r="B25" s="6" t="s">
        <v>79</v>
      </c>
      <c r="C25" s="6" t="s">
        <v>211</v>
      </c>
      <c r="D25" s="6" t="s">
        <v>51</v>
      </c>
      <c r="E25" s="6">
        <v>8</v>
      </c>
      <c r="F25" s="7">
        <f t="shared" si="1"/>
        <v>93.333333333333329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10"/>
        <v>0</v>
      </c>
      <c r="M25" s="6"/>
      <c r="N25" s="7">
        <f t="shared" si="5"/>
        <v>0</v>
      </c>
      <c r="O25" s="8">
        <f t="shared" si="6"/>
        <v>93.333333333333329</v>
      </c>
      <c r="P25" s="6">
        <f t="shared" si="7"/>
        <v>1</v>
      </c>
      <c r="Q25" s="6">
        <f t="shared" si="8"/>
        <v>15</v>
      </c>
      <c r="R25" s="13">
        <f t="shared" si="9"/>
        <v>0.5</v>
      </c>
    </row>
    <row r="26" spans="1:18" x14ac:dyDescent="0.2">
      <c r="A26" s="5">
        <f t="shared" si="0"/>
        <v>16</v>
      </c>
      <c r="B26" s="6" t="s">
        <v>353</v>
      </c>
      <c r="C26" s="6" t="s">
        <v>210</v>
      </c>
      <c r="D26" s="6" t="s">
        <v>132</v>
      </c>
      <c r="E26" s="6"/>
      <c r="F26" s="7">
        <f t="shared" si="1"/>
        <v>0</v>
      </c>
      <c r="G26" s="6">
        <v>13</v>
      </c>
      <c r="H26" s="7">
        <f t="shared" si="2"/>
        <v>86.956521739130437</v>
      </c>
      <c r="I26" s="6"/>
      <c r="J26" s="7">
        <f t="shared" si="3"/>
        <v>0</v>
      </c>
      <c r="K26" s="6"/>
      <c r="L26" s="7">
        <f t="shared" si="10"/>
        <v>0</v>
      </c>
      <c r="M26" s="6"/>
      <c r="N26" s="7">
        <f t="shared" si="5"/>
        <v>0</v>
      </c>
      <c r="O26" s="8">
        <f t="shared" si="6"/>
        <v>86.956521739130437</v>
      </c>
      <c r="P26" s="6">
        <f t="shared" si="7"/>
        <v>1</v>
      </c>
      <c r="Q26" s="6">
        <f t="shared" si="8"/>
        <v>16</v>
      </c>
      <c r="R26" s="13">
        <f t="shared" si="9"/>
        <v>0.5</v>
      </c>
    </row>
    <row r="27" spans="1:18" x14ac:dyDescent="0.2">
      <c r="A27" s="5">
        <f t="shared" si="0"/>
        <v>17</v>
      </c>
      <c r="B27" s="6" t="s">
        <v>284</v>
      </c>
      <c r="C27" s="15" t="s">
        <v>285</v>
      </c>
      <c r="D27" s="6" t="s">
        <v>155</v>
      </c>
      <c r="E27" s="6">
        <v>9</v>
      </c>
      <c r="F27" s="7">
        <f t="shared" si="1"/>
        <v>80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10"/>
        <v>0</v>
      </c>
      <c r="M27" s="6"/>
      <c r="N27" s="7">
        <f t="shared" si="5"/>
        <v>0</v>
      </c>
      <c r="O27" s="8">
        <f t="shared" si="6"/>
        <v>80</v>
      </c>
      <c r="P27" s="6">
        <f t="shared" si="7"/>
        <v>1</v>
      </c>
      <c r="Q27" s="6">
        <f t="shared" si="8"/>
        <v>17</v>
      </c>
      <c r="R27" s="13">
        <f t="shared" si="9"/>
        <v>0.5</v>
      </c>
    </row>
    <row r="28" spans="1:18" x14ac:dyDescent="0.2">
      <c r="A28" s="5">
        <f t="shared" si="0"/>
        <v>18</v>
      </c>
      <c r="B28" s="6" t="s">
        <v>354</v>
      </c>
      <c r="C28" s="6" t="s">
        <v>126</v>
      </c>
      <c r="D28" s="6" t="s">
        <v>46</v>
      </c>
      <c r="E28" s="6"/>
      <c r="F28" s="7"/>
      <c r="G28" s="6">
        <v>14</v>
      </c>
      <c r="H28" s="7">
        <f t="shared" si="2"/>
        <v>78.260869565217391</v>
      </c>
      <c r="I28" s="6"/>
      <c r="J28" s="7">
        <f t="shared" si="3"/>
        <v>0</v>
      </c>
      <c r="K28" s="6"/>
      <c r="L28" s="7">
        <f t="shared" si="10"/>
        <v>0</v>
      </c>
      <c r="M28" s="6"/>
      <c r="N28" s="7">
        <f t="shared" si="5"/>
        <v>0</v>
      </c>
      <c r="O28" s="8">
        <f t="shared" si="6"/>
        <v>78.260869565217391</v>
      </c>
      <c r="P28" s="6">
        <f t="shared" si="7"/>
        <v>1</v>
      </c>
      <c r="Q28" s="6">
        <f t="shared" si="8"/>
        <v>18</v>
      </c>
      <c r="R28" s="13">
        <f t="shared" si="9"/>
        <v>0.5</v>
      </c>
    </row>
    <row r="29" spans="1:18" x14ac:dyDescent="0.2">
      <c r="A29" s="5">
        <f t="shared" si="0"/>
        <v>19</v>
      </c>
      <c r="B29" s="6" t="s">
        <v>355</v>
      </c>
      <c r="C29" s="6" t="s">
        <v>356</v>
      </c>
      <c r="D29" s="6" t="s">
        <v>40</v>
      </c>
      <c r="E29" s="6"/>
      <c r="F29" s="7">
        <f t="shared" ref="F29:F41" si="11">IF(E29=0,,($E$9-E29)*$E$7*100/$E$9)</f>
        <v>0</v>
      </c>
      <c r="G29" s="6">
        <v>15</v>
      </c>
      <c r="H29" s="7">
        <f t="shared" si="2"/>
        <v>69.565217391304344</v>
      </c>
      <c r="I29" s="6"/>
      <c r="J29" s="7">
        <f t="shared" si="3"/>
        <v>0</v>
      </c>
      <c r="K29" s="6"/>
      <c r="L29" s="7">
        <f t="shared" si="10"/>
        <v>0</v>
      </c>
      <c r="M29" s="6"/>
      <c r="N29" s="7">
        <f t="shared" si="5"/>
        <v>0</v>
      </c>
      <c r="O29" s="8">
        <f t="shared" si="6"/>
        <v>69.565217391304344</v>
      </c>
      <c r="P29" s="6">
        <f t="shared" si="7"/>
        <v>1</v>
      </c>
      <c r="Q29" s="6">
        <f t="shared" si="8"/>
        <v>19</v>
      </c>
      <c r="R29" s="13">
        <f t="shared" si="9"/>
        <v>0.5</v>
      </c>
    </row>
    <row r="30" spans="1:18" x14ac:dyDescent="0.2">
      <c r="A30" s="5">
        <f t="shared" si="0"/>
        <v>20</v>
      </c>
      <c r="B30" s="6" t="s">
        <v>164</v>
      </c>
      <c r="C30" s="6" t="s">
        <v>165</v>
      </c>
      <c r="D30" s="6" t="s">
        <v>51</v>
      </c>
      <c r="E30" s="6">
        <v>10</v>
      </c>
      <c r="F30" s="7">
        <f t="shared" si="11"/>
        <v>66.666666666666671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10"/>
        <v>0</v>
      </c>
      <c r="M30" s="6"/>
      <c r="N30" s="7">
        <f t="shared" si="5"/>
        <v>0</v>
      </c>
      <c r="O30" s="8">
        <f t="shared" si="6"/>
        <v>66.666666666666671</v>
      </c>
      <c r="P30" s="6">
        <f t="shared" si="7"/>
        <v>1</v>
      </c>
      <c r="Q30" s="6">
        <f t="shared" si="8"/>
        <v>20</v>
      </c>
      <c r="R30" s="13">
        <f t="shared" si="9"/>
        <v>0.5</v>
      </c>
    </row>
    <row r="31" spans="1:18" x14ac:dyDescent="0.2">
      <c r="A31" s="5">
        <f t="shared" si="0"/>
        <v>21</v>
      </c>
      <c r="B31" s="6" t="s">
        <v>357</v>
      </c>
      <c r="C31" s="6" t="s">
        <v>358</v>
      </c>
      <c r="D31" s="6" t="s">
        <v>40</v>
      </c>
      <c r="E31" s="6"/>
      <c r="F31" s="7">
        <f t="shared" si="11"/>
        <v>0</v>
      </c>
      <c r="G31" s="6">
        <v>16</v>
      </c>
      <c r="H31" s="7">
        <f t="shared" si="2"/>
        <v>60.869565217391305</v>
      </c>
      <c r="I31" s="6"/>
      <c r="J31" s="7">
        <f t="shared" si="3"/>
        <v>0</v>
      </c>
      <c r="K31" s="6"/>
      <c r="L31" s="7">
        <f t="shared" si="10"/>
        <v>0</v>
      </c>
      <c r="M31" s="6"/>
      <c r="N31" s="7">
        <f t="shared" si="5"/>
        <v>0</v>
      </c>
      <c r="O31" s="8">
        <f t="shared" si="6"/>
        <v>60.869565217391305</v>
      </c>
      <c r="P31" s="6">
        <f t="shared" si="7"/>
        <v>1</v>
      </c>
      <c r="Q31" s="6">
        <f t="shared" si="8"/>
        <v>21</v>
      </c>
      <c r="R31" s="13">
        <f t="shared" si="9"/>
        <v>0.5</v>
      </c>
    </row>
    <row r="32" spans="1:18" x14ac:dyDescent="0.2">
      <c r="A32" s="5">
        <f t="shared" si="0"/>
        <v>22</v>
      </c>
      <c r="B32" s="6" t="s">
        <v>286</v>
      </c>
      <c r="C32" s="6" t="s">
        <v>139</v>
      </c>
      <c r="D32" s="6" t="s">
        <v>51</v>
      </c>
      <c r="E32" s="6">
        <v>11</v>
      </c>
      <c r="F32" s="7">
        <f t="shared" si="11"/>
        <v>53.333333333333336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0"/>
        <v>0</v>
      </c>
      <c r="M32" s="6"/>
      <c r="N32" s="7">
        <f t="shared" si="5"/>
        <v>0</v>
      </c>
      <c r="O32" s="8">
        <f t="shared" si="6"/>
        <v>53.333333333333336</v>
      </c>
      <c r="P32" s="6">
        <f t="shared" si="7"/>
        <v>1</v>
      </c>
      <c r="Q32" s="6">
        <f t="shared" si="8"/>
        <v>22</v>
      </c>
      <c r="R32" s="13">
        <f t="shared" si="9"/>
        <v>0.5</v>
      </c>
    </row>
    <row r="33" spans="1:18" x14ac:dyDescent="0.2">
      <c r="A33" s="5">
        <f t="shared" si="0"/>
        <v>23</v>
      </c>
      <c r="B33" s="6" t="s">
        <v>359</v>
      </c>
      <c r="C33" s="6" t="s">
        <v>360</v>
      </c>
      <c r="D33" s="6" t="s">
        <v>346</v>
      </c>
      <c r="E33" s="6"/>
      <c r="F33" s="7">
        <f t="shared" si="11"/>
        <v>0</v>
      </c>
      <c r="G33" s="6">
        <v>17</v>
      </c>
      <c r="H33" s="7">
        <f t="shared" si="2"/>
        <v>52.173913043478258</v>
      </c>
      <c r="I33" s="6"/>
      <c r="J33" s="7">
        <f t="shared" si="3"/>
        <v>0</v>
      </c>
      <c r="K33" s="6"/>
      <c r="L33" s="7">
        <f t="shared" si="10"/>
        <v>0</v>
      </c>
      <c r="M33" s="6"/>
      <c r="N33" s="7">
        <f t="shared" si="5"/>
        <v>0</v>
      </c>
      <c r="O33" s="8">
        <f t="shared" si="6"/>
        <v>52.173913043478258</v>
      </c>
      <c r="P33" s="6">
        <f t="shared" si="7"/>
        <v>1</v>
      </c>
      <c r="Q33" s="6">
        <f t="shared" si="8"/>
        <v>23</v>
      </c>
      <c r="R33" s="13">
        <f t="shared" si="9"/>
        <v>0.5</v>
      </c>
    </row>
    <row r="34" spans="1:18" x14ac:dyDescent="0.2">
      <c r="A34" s="6">
        <f t="shared" si="0"/>
        <v>24</v>
      </c>
      <c r="B34" s="6" t="s">
        <v>361</v>
      </c>
      <c r="C34" s="6" t="s">
        <v>362</v>
      </c>
      <c r="D34" s="6" t="s">
        <v>186</v>
      </c>
      <c r="E34" s="6"/>
      <c r="F34" s="7">
        <f t="shared" si="11"/>
        <v>0</v>
      </c>
      <c r="G34" s="6">
        <v>18</v>
      </c>
      <c r="H34" s="7">
        <f t="shared" si="2"/>
        <v>43.478260869565219</v>
      </c>
      <c r="I34" s="6"/>
      <c r="J34" s="7">
        <f t="shared" si="3"/>
        <v>0</v>
      </c>
      <c r="K34" s="6"/>
      <c r="L34" s="7">
        <f t="shared" si="10"/>
        <v>0</v>
      </c>
      <c r="M34" s="6"/>
      <c r="N34" s="7">
        <f t="shared" si="5"/>
        <v>0</v>
      </c>
      <c r="O34" s="8">
        <f t="shared" si="6"/>
        <v>43.478260869565219</v>
      </c>
      <c r="P34" s="6">
        <f t="shared" si="7"/>
        <v>1</v>
      </c>
      <c r="Q34" s="6">
        <f t="shared" si="8"/>
        <v>24</v>
      </c>
      <c r="R34" s="13">
        <f t="shared" si="9"/>
        <v>0.5</v>
      </c>
    </row>
    <row r="35" spans="1:18" x14ac:dyDescent="0.2">
      <c r="A35" s="5">
        <f t="shared" si="0"/>
        <v>25</v>
      </c>
      <c r="B35" s="6" t="s">
        <v>287</v>
      </c>
      <c r="C35" s="6" t="s">
        <v>188</v>
      </c>
      <c r="D35" s="6" t="s">
        <v>56</v>
      </c>
      <c r="E35" s="6">
        <v>12</v>
      </c>
      <c r="F35" s="7">
        <f t="shared" si="11"/>
        <v>40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10"/>
        <v>0</v>
      </c>
      <c r="M35" s="6"/>
      <c r="N35" s="7">
        <f t="shared" si="5"/>
        <v>0</v>
      </c>
      <c r="O35" s="8">
        <f t="shared" si="6"/>
        <v>40</v>
      </c>
      <c r="P35" s="6">
        <f t="shared" si="7"/>
        <v>1</v>
      </c>
      <c r="Q35" s="6">
        <f t="shared" si="8"/>
        <v>25</v>
      </c>
      <c r="R35" s="13">
        <f t="shared" si="9"/>
        <v>0.5</v>
      </c>
    </row>
    <row r="36" spans="1:18" x14ac:dyDescent="0.2">
      <c r="A36" s="5">
        <f t="shared" si="0"/>
        <v>26</v>
      </c>
      <c r="B36" s="6" t="s">
        <v>363</v>
      </c>
      <c r="C36" s="6" t="s">
        <v>364</v>
      </c>
      <c r="D36" s="6" t="s">
        <v>186</v>
      </c>
      <c r="E36" s="6"/>
      <c r="F36" s="7">
        <f t="shared" si="11"/>
        <v>0</v>
      </c>
      <c r="G36" s="6">
        <v>19</v>
      </c>
      <c r="H36" s="7">
        <f t="shared" si="2"/>
        <v>34.782608695652172</v>
      </c>
      <c r="I36" s="6"/>
      <c r="J36" s="7">
        <f t="shared" si="3"/>
        <v>0</v>
      </c>
      <c r="K36" s="6"/>
      <c r="L36" s="7">
        <f t="shared" si="10"/>
        <v>0</v>
      </c>
      <c r="M36" s="6"/>
      <c r="N36" s="7"/>
      <c r="O36" s="8">
        <f t="shared" si="6"/>
        <v>34.782608695652172</v>
      </c>
      <c r="P36" s="6">
        <f t="shared" si="7"/>
        <v>1</v>
      </c>
      <c r="Q36" s="6">
        <f t="shared" si="8"/>
        <v>26</v>
      </c>
      <c r="R36" s="13">
        <f t="shared" si="9"/>
        <v>0.5</v>
      </c>
    </row>
    <row r="37" spans="1:18" x14ac:dyDescent="0.2">
      <c r="A37" s="5">
        <f t="shared" si="0"/>
        <v>27</v>
      </c>
      <c r="B37" s="6" t="s">
        <v>288</v>
      </c>
      <c r="C37" s="6" t="s">
        <v>182</v>
      </c>
      <c r="D37" s="6" t="s">
        <v>40</v>
      </c>
      <c r="E37" s="6">
        <v>13</v>
      </c>
      <c r="F37" s="7">
        <f t="shared" si="11"/>
        <v>26.666666666666668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10"/>
        <v>0</v>
      </c>
      <c r="M37" s="6"/>
      <c r="N37" s="7">
        <f t="shared" ref="N37:N48" si="12">IF(M37=0,,($M$9-M37)*$M$7*100/$M$9)</f>
        <v>0</v>
      </c>
      <c r="O37" s="8">
        <f t="shared" si="6"/>
        <v>26.666666666666668</v>
      </c>
      <c r="P37" s="6">
        <f t="shared" si="7"/>
        <v>1</v>
      </c>
      <c r="Q37" s="6">
        <f t="shared" si="8"/>
        <v>27</v>
      </c>
      <c r="R37" s="13">
        <f t="shared" si="9"/>
        <v>0.5</v>
      </c>
    </row>
    <row r="38" spans="1:18" x14ac:dyDescent="0.2">
      <c r="A38" s="5">
        <f t="shared" si="0"/>
        <v>28</v>
      </c>
      <c r="B38" s="6" t="s">
        <v>365</v>
      </c>
      <c r="C38" s="6" t="s">
        <v>366</v>
      </c>
      <c r="D38" s="6" t="s">
        <v>40</v>
      </c>
      <c r="E38" s="6"/>
      <c r="F38" s="7">
        <f t="shared" si="11"/>
        <v>0</v>
      </c>
      <c r="G38" s="6">
        <v>20</v>
      </c>
      <c r="H38" s="7">
        <f t="shared" si="2"/>
        <v>26.086956521739129</v>
      </c>
      <c r="I38" s="6"/>
      <c r="J38" s="7">
        <f t="shared" si="3"/>
        <v>0</v>
      </c>
      <c r="K38" s="6"/>
      <c r="L38" s="7">
        <f t="shared" si="10"/>
        <v>0</v>
      </c>
      <c r="M38" s="6"/>
      <c r="N38" s="7">
        <f t="shared" si="12"/>
        <v>0</v>
      </c>
      <c r="O38" s="8">
        <f t="shared" si="6"/>
        <v>26.086956521739129</v>
      </c>
      <c r="P38" s="6">
        <f t="shared" si="7"/>
        <v>1</v>
      </c>
      <c r="Q38" s="6">
        <f t="shared" si="8"/>
        <v>28</v>
      </c>
      <c r="R38" s="13">
        <f t="shared" si="9"/>
        <v>0.5</v>
      </c>
    </row>
    <row r="39" spans="1:18" x14ac:dyDescent="0.2">
      <c r="A39" s="5">
        <f t="shared" si="0"/>
        <v>29</v>
      </c>
      <c r="B39" s="6" t="s">
        <v>367</v>
      </c>
      <c r="C39" s="6" t="s">
        <v>139</v>
      </c>
      <c r="D39" s="6" t="s">
        <v>46</v>
      </c>
      <c r="E39" s="6"/>
      <c r="F39" s="7">
        <f t="shared" si="11"/>
        <v>0</v>
      </c>
      <c r="G39" s="6">
        <v>21</v>
      </c>
      <c r="H39" s="7">
        <f t="shared" si="2"/>
        <v>17.391304347826086</v>
      </c>
      <c r="I39" s="6"/>
      <c r="J39" s="7">
        <f t="shared" si="3"/>
        <v>0</v>
      </c>
      <c r="K39" s="6"/>
      <c r="L39" s="7">
        <f t="shared" si="10"/>
        <v>0</v>
      </c>
      <c r="M39" s="6"/>
      <c r="N39" s="7">
        <f t="shared" si="12"/>
        <v>0</v>
      </c>
      <c r="O39" s="8">
        <f t="shared" si="6"/>
        <v>17.391304347826086</v>
      </c>
      <c r="P39" s="6">
        <f t="shared" si="7"/>
        <v>1</v>
      </c>
      <c r="Q39" s="6">
        <f t="shared" si="8"/>
        <v>29</v>
      </c>
      <c r="R39" s="13">
        <f t="shared" si="9"/>
        <v>0.5</v>
      </c>
    </row>
    <row r="40" spans="1:18" x14ac:dyDescent="0.2">
      <c r="A40" s="6">
        <f t="shared" si="0"/>
        <v>30</v>
      </c>
      <c r="B40" s="6" t="s">
        <v>289</v>
      </c>
      <c r="C40" s="6" t="s">
        <v>290</v>
      </c>
      <c r="D40" s="6" t="s">
        <v>51</v>
      </c>
      <c r="E40" s="6">
        <v>14</v>
      </c>
      <c r="F40" s="7">
        <f t="shared" si="11"/>
        <v>13.333333333333334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10"/>
        <v>0</v>
      </c>
      <c r="M40" s="6"/>
      <c r="N40" s="7">
        <f t="shared" si="12"/>
        <v>0</v>
      </c>
      <c r="O40" s="8">
        <f t="shared" si="6"/>
        <v>13.333333333333334</v>
      </c>
      <c r="P40" s="6">
        <f t="shared" si="7"/>
        <v>1</v>
      </c>
      <c r="Q40" s="6">
        <f t="shared" si="8"/>
        <v>30</v>
      </c>
      <c r="R40" s="13">
        <f t="shared" si="9"/>
        <v>0.5</v>
      </c>
    </row>
    <row r="41" spans="1:18" x14ac:dyDescent="0.2">
      <c r="A41" s="5">
        <f t="shared" si="0"/>
        <v>31</v>
      </c>
      <c r="B41" s="6" t="s">
        <v>368</v>
      </c>
      <c r="C41" s="6" t="s">
        <v>369</v>
      </c>
      <c r="D41" s="6" t="s">
        <v>46</v>
      </c>
      <c r="E41" s="6"/>
      <c r="F41" s="7">
        <f t="shared" si="11"/>
        <v>0</v>
      </c>
      <c r="G41" s="6">
        <v>22</v>
      </c>
      <c r="H41" s="7">
        <f t="shared" si="2"/>
        <v>8.695652173913043</v>
      </c>
      <c r="I41" s="6"/>
      <c r="J41" s="7">
        <f t="shared" si="3"/>
        <v>0</v>
      </c>
      <c r="K41" s="6"/>
      <c r="L41" s="7">
        <f t="shared" si="10"/>
        <v>0</v>
      </c>
      <c r="M41" s="6"/>
      <c r="N41" s="7">
        <f t="shared" si="12"/>
        <v>0</v>
      </c>
      <c r="O41" s="8">
        <f t="shared" si="6"/>
        <v>8.695652173913043</v>
      </c>
      <c r="P41" s="6">
        <f t="shared" si="7"/>
        <v>1</v>
      </c>
      <c r="Q41" s="6">
        <f t="shared" si="8"/>
        <v>31</v>
      </c>
      <c r="R41" s="13">
        <f t="shared" si="9"/>
        <v>0.5</v>
      </c>
    </row>
    <row r="42" spans="1:18" x14ac:dyDescent="0.2">
      <c r="A42" s="5">
        <f t="shared" si="0"/>
        <v>32</v>
      </c>
      <c r="B42" s="6" t="s">
        <v>232</v>
      </c>
      <c r="C42" s="6" t="s">
        <v>63</v>
      </c>
      <c r="D42" s="6" t="s">
        <v>56</v>
      </c>
      <c r="E42" s="6">
        <v>15</v>
      </c>
      <c r="F42" s="7">
        <f>13/2</f>
        <v>6.5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10"/>
        <v>0</v>
      </c>
      <c r="M42" s="6"/>
      <c r="N42" s="7">
        <f t="shared" si="12"/>
        <v>0</v>
      </c>
      <c r="O42" s="8">
        <f t="shared" si="6"/>
        <v>6.5</v>
      </c>
      <c r="P42" s="6">
        <f t="shared" si="7"/>
        <v>1</v>
      </c>
      <c r="Q42" s="6">
        <f t="shared" si="8"/>
        <v>32</v>
      </c>
      <c r="R42" s="13">
        <f t="shared" si="9"/>
        <v>0.5</v>
      </c>
    </row>
    <row r="43" spans="1:18" x14ac:dyDescent="0.2">
      <c r="A43" s="5">
        <f t="shared" si="0"/>
        <v>33</v>
      </c>
      <c r="B43" s="6" t="s">
        <v>370</v>
      </c>
      <c r="C43" s="6" t="s">
        <v>371</v>
      </c>
      <c r="D43" s="6" t="s">
        <v>40</v>
      </c>
      <c r="E43" s="6"/>
      <c r="F43" s="7">
        <f t="shared" ref="F43:F48" si="13">IF(E43=0,,($E$9-E43)*$E$7*100/$E$9)</f>
        <v>0</v>
      </c>
      <c r="G43" s="6">
        <v>23</v>
      </c>
      <c r="H43" s="7">
        <f>9/2</f>
        <v>4.5</v>
      </c>
      <c r="I43" s="6"/>
      <c r="J43" s="7">
        <f t="shared" si="3"/>
        <v>0</v>
      </c>
      <c r="K43" s="6"/>
      <c r="L43" s="7">
        <f t="shared" si="10"/>
        <v>0</v>
      </c>
      <c r="M43" s="6"/>
      <c r="N43" s="7">
        <f t="shared" si="12"/>
        <v>0</v>
      </c>
      <c r="O43" s="8">
        <f t="shared" si="6"/>
        <v>4.5</v>
      </c>
      <c r="P43" s="6">
        <f t="shared" si="7"/>
        <v>1</v>
      </c>
      <c r="Q43" s="6">
        <f t="shared" si="8"/>
        <v>33</v>
      </c>
      <c r="R43" s="13">
        <f t="shared" si="9"/>
        <v>0.5</v>
      </c>
    </row>
    <row r="44" spans="1:18" x14ac:dyDescent="0.2">
      <c r="A44" s="5">
        <f t="shared" si="0"/>
        <v>34</v>
      </c>
      <c r="B44" s="6"/>
      <c r="C44" s="6"/>
      <c r="D44" s="6"/>
      <c r="E44" s="6"/>
      <c r="F44" s="7">
        <f t="shared" si="13"/>
        <v>0</v>
      </c>
      <c r="G44" s="6"/>
      <c r="H44" s="7">
        <f>IF(G44=0,,($G$9-G44)*$G$7*100/$G$9)</f>
        <v>0</v>
      </c>
      <c r="I44" s="6"/>
      <c r="J44" s="7">
        <f t="shared" si="3"/>
        <v>0</v>
      </c>
      <c r="K44" s="6"/>
      <c r="L44" s="7">
        <f t="shared" si="10"/>
        <v>0</v>
      </c>
      <c r="M44" s="6"/>
      <c r="N44" s="7">
        <f t="shared" si="12"/>
        <v>0</v>
      </c>
      <c r="O44" s="8">
        <f t="shared" si="6"/>
        <v>0</v>
      </c>
      <c r="P44" s="6">
        <f t="shared" si="7"/>
        <v>0</v>
      </c>
      <c r="Q44" s="6">
        <f t="shared" si="8"/>
        <v>34</v>
      </c>
      <c r="R44" s="13">
        <f t="shared" si="9"/>
        <v>0</v>
      </c>
    </row>
    <row r="45" spans="1:18" x14ac:dyDescent="0.2">
      <c r="A45" s="5">
        <f t="shared" si="0"/>
        <v>35</v>
      </c>
      <c r="B45" s="6"/>
      <c r="C45" s="6"/>
      <c r="D45" s="6"/>
      <c r="E45" s="6"/>
      <c r="F45" s="7">
        <f t="shared" si="13"/>
        <v>0</v>
      </c>
      <c r="G45" s="6"/>
      <c r="H45" s="7">
        <f>IF(G45=0,,($G$9-G45)*$G$7*100/$G$9)</f>
        <v>0</v>
      </c>
      <c r="I45" s="6"/>
      <c r="J45" s="7">
        <f t="shared" si="3"/>
        <v>0</v>
      </c>
      <c r="K45" s="6"/>
      <c r="L45" s="7">
        <f t="shared" si="10"/>
        <v>0</v>
      </c>
      <c r="M45" s="6"/>
      <c r="N45" s="7">
        <f t="shared" si="12"/>
        <v>0</v>
      </c>
      <c r="O45" s="8">
        <f t="shared" si="6"/>
        <v>0</v>
      </c>
      <c r="P45" s="6">
        <f t="shared" si="7"/>
        <v>0</v>
      </c>
      <c r="Q45" s="6">
        <f t="shared" si="8"/>
        <v>35</v>
      </c>
      <c r="R45" s="13">
        <f t="shared" si="9"/>
        <v>0</v>
      </c>
    </row>
    <row r="46" spans="1:18" x14ac:dyDescent="0.2">
      <c r="A46" s="5">
        <f t="shared" si="0"/>
        <v>36</v>
      </c>
      <c r="B46" s="6"/>
      <c r="C46" s="6"/>
      <c r="D46" s="6"/>
      <c r="E46" s="6"/>
      <c r="F46" s="7">
        <f t="shared" si="13"/>
        <v>0</v>
      </c>
      <c r="G46" s="6"/>
      <c r="H46" s="7"/>
      <c r="I46" s="6"/>
      <c r="J46" s="7">
        <f t="shared" si="3"/>
        <v>0</v>
      </c>
      <c r="K46" s="6"/>
      <c r="L46" s="7">
        <f t="shared" si="10"/>
        <v>0</v>
      </c>
      <c r="M46" s="6"/>
      <c r="N46" s="7">
        <f t="shared" si="12"/>
        <v>0</v>
      </c>
      <c r="O46" s="8">
        <f t="shared" si="6"/>
        <v>0</v>
      </c>
      <c r="P46" s="6">
        <f t="shared" si="7"/>
        <v>0</v>
      </c>
      <c r="Q46" s="6">
        <f t="shared" si="8"/>
        <v>36</v>
      </c>
      <c r="R46" s="13">
        <f t="shared" si="9"/>
        <v>0</v>
      </c>
    </row>
    <row r="47" spans="1:18" x14ac:dyDescent="0.2">
      <c r="A47" s="5">
        <f t="shared" ref="A47:A52" si="14">Q47</f>
        <v>37</v>
      </c>
      <c r="B47" s="6"/>
      <c r="C47" s="6"/>
      <c r="D47" s="6"/>
      <c r="E47" s="6"/>
      <c r="F47" s="7">
        <f t="shared" si="13"/>
        <v>0</v>
      </c>
      <c r="G47" s="6"/>
      <c r="H47" s="7">
        <f>IF(G47=0,,($G$9-G47)*$G$7*100/$G$9)</f>
        <v>0</v>
      </c>
      <c r="I47" s="6"/>
      <c r="J47" s="7">
        <f t="shared" si="3"/>
        <v>0</v>
      </c>
      <c r="K47" s="6"/>
      <c r="L47" s="7">
        <f t="shared" si="10"/>
        <v>0</v>
      </c>
      <c r="M47" s="6"/>
      <c r="N47" s="7">
        <f t="shared" si="12"/>
        <v>0</v>
      </c>
      <c r="O47" s="8">
        <f t="shared" si="6"/>
        <v>0</v>
      </c>
      <c r="P47" s="6">
        <f t="shared" ref="P47:P52" si="15">COUNTA(E47,G47,I47,K47,M47)</f>
        <v>0</v>
      </c>
      <c r="Q47" s="6">
        <f t="shared" ref="Q47:Q52" si="16">ROW(B47)-10</f>
        <v>37</v>
      </c>
      <c r="R47" s="13">
        <f t="shared" ref="R47:R52" si="17">P47/$G$3</f>
        <v>0</v>
      </c>
    </row>
    <row r="48" spans="1:18" x14ac:dyDescent="0.2">
      <c r="A48" s="5">
        <f t="shared" si="14"/>
        <v>38</v>
      </c>
      <c r="B48" s="6"/>
      <c r="C48" s="6"/>
      <c r="D48" s="6"/>
      <c r="E48" s="6"/>
      <c r="F48" s="7">
        <f t="shared" si="13"/>
        <v>0</v>
      </c>
      <c r="G48" s="6"/>
      <c r="H48" s="7">
        <f>IF(G48=0,,($G$9-G48)*$G$7*100/$G$9)</f>
        <v>0</v>
      </c>
      <c r="I48" s="6"/>
      <c r="J48" s="7">
        <f t="shared" si="3"/>
        <v>0</v>
      </c>
      <c r="K48" s="6"/>
      <c r="L48" s="7">
        <f t="shared" si="10"/>
        <v>0</v>
      </c>
      <c r="M48" s="6"/>
      <c r="N48" s="7">
        <f t="shared" si="12"/>
        <v>0</v>
      </c>
      <c r="O48" s="8">
        <f t="shared" si="6"/>
        <v>0</v>
      </c>
      <c r="P48" s="6">
        <f t="shared" si="15"/>
        <v>0</v>
      </c>
      <c r="Q48" s="6">
        <f t="shared" si="16"/>
        <v>38</v>
      </c>
      <c r="R48" s="13">
        <f t="shared" si="17"/>
        <v>0</v>
      </c>
    </row>
    <row r="49" spans="1:18" x14ac:dyDescent="0.2">
      <c r="A49" s="5">
        <f t="shared" si="14"/>
        <v>39</v>
      </c>
      <c r="B49" s="6"/>
      <c r="C49" s="6"/>
      <c r="D49" s="6"/>
      <c r="E49" s="6"/>
      <c r="F49" s="7">
        <f t="shared" ref="F49:F52" si="18">IF(E49=0,,($E$9-E49)*$E$7*100/$E$9)</f>
        <v>0</v>
      </c>
      <c r="G49" s="6"/>
      <c r="H49" s="7">
        <f t="shared" ref="H49:H52" si="19">IF(G49=0,,($G$9-G49)*$G$7*100/$G$9)</f>
        <v>0</v>
      </c>
      <c r="I49" s="6"/>
      <c r="J49" s="7">
        <f t="shared" ref="J49:J52" si="20">IF(I49=0,,($I$9-I49)*$I$7*100/$I$9)</f>
        <v>0</v>
      </c>
      <c r="K49" s="6"/>
      <c r="L49" s="7">
        <f t="shared" ref="L49:L52" si="21">IF(K49=0,,($K$9-K49)*$K$7*100/$K$9)</f>
        <v>0</v>
      </c>
      <c r="M49" s="6"/>
      <c r="N49" s="7"/>
      <c r="O49" s="8">
        <f t="shared" ref="O49:O52" si="22">F49+H49+J49+L49+N49</f>
        <v>0</v>
      </c>
      <c r="P49" s="6">
        <f t="shared" si="15"/>
        <v>0</v>
      </c>
      <c r="Q49" s="6">
        <f t="shared" si="16"/>
        <v>39</v>
      </c>
      <c r="R49" s="13">
        <f t="shared" si="17"/>
        <v>0</v>
      </c>
    </row>
    <row r="50" spans="1:18" x14ac:dyDescent="0.2">
      <c r="A50" s="5">
        <f t="shared" si="14"/>
        <v>40</v>
      </c>
      <c r="B50" s="6"/>
      <c r="C50" s="6"/>
      <c r="D50" s="6"/>
      <c r="E50" s="6"/>
      <c r="F50" s="7">
        <f t="shared" si="18"/>
        <v>0</v>
      </c>
      <c r="G50" s="6"/>
      <c r="H50" s="7">
        <f t="shared" si="19"/>
        <v>0</v>
      </c>
      <c r="I50" s="6"/>
      <c r="J50" s="7">
        <f t="shared" si="20"/>
        <v>0</v>
      </c>
      <c r="K50" s="6"/>
      <c r="L50" s="7">
        <f t="shared" si="21"/>
        <v>0</v>
      </c>
      <c r="M50" s="6"/>
      <c r="N50" s="7">
        <f>IF(M50=0,,($M$9-M50)*$M$7*100/$M$9)</f>
        <v>0</v>
      </c>
      <c r="O50" s="8">
        <f t="shared" si="22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2">
      <c r="A51" s="5">
        <f t="shared" si="14"/>
        <v>41</v>
      </c>
      <c r="B51" s="6"/>
      <c r="C51" s="6"/>
      <c r="D51" s="6"/>
      <c r="E51" s="6"/>
      <c r="F51" s="7">
        <f t="shared" si="18"/>
        <v>0</v>
      </c>
      <c r="G51" s="6"/>
      <c r="H51" s="7">
        <f t="shared" si="19"/>
        <v>0</v>
      </c>
      <c r="I51" s="6"/>
      <c r="J51" s="7">
        <f t="shared" si="20"/>
        <v>0</v>
      </c>
      <c r="K51" s="6"/>
      <c r="L51" s="7">
        <f t="shared" si="21"/>
        <v>0</v>
      </c>
      <c r="M51" s="6"/>
      <c r="N51" s="7">
        <f>IF(M51=0,,($M$9-M51)*$M$7*100/$M$9)</f>
        <v>0</v>
      </c>
      <c r="O51" s="8">
        <f t="shared" si="22"/>
        <v>0</v>
      </c>
      <c r="P51" s="6">
        <f t="shared" si="15"/>
        <v>0</v>
      </c>
      <c r="Q51" s="6">
        <f t="shared" si="16"/>
        <v>41</v>
      </c>
      <c r="R51" s="13">
        <f t="shared" si="17"/>
        <v>0</v>
      </c>
    </row>
    <row r="52" spans="1:18" x14ac:dyDescent="0.2">
      <c r="A52" s="5">
        <f t="shared" si="14"/>
        <v>42</v>
      </c>
      <c r="B52" s="6"/>
      <c r="C52" s="6"/>
      <c r="D52" s="6"/>
      <c r="E52" s="6"/>
      <c r="F52" s="7">
        <f t="shared" si="18"/>
        <v>0</v>
      </c>
      <c r="G52" s="6"/>
      <c r="H52" s="7">
        <f t="shared" si="19"/>
        <v>0</v>
      </c>
      <c r="I52" s="6"/>
      <c r="J52" s="7">
        <f t="shared" si="20"/>
        <v>0</v>
      </c>
      <c r="K52" s="6"/>
      <c r="L52" s="7">
        <f t="shared" si="21"/>
        <v>0</v>
      </c>
      <c r="M52" s="6"/>
      <c r="N52" s="7">
        <f>IF(M52=0,,($M$9-M52)*$M$7*100/$M$9)</f>
        <v>0</v>
      </c>
      <c r="O52" s="8">
        <f t="shared" si="22"/>
        <v>0</v>
      </c>
      <c r="P52" s="6">
        <f t="shared" si="15"/>
        <v>0</v>
      </c>
      <c r="Q52" s="6">
        <f t="shared" si="16"/>
        <v>42</v>
      </c>
      <c r="R52" s="13">
        <f t="shared" si="17"/>
        <v>0</v>
      </c>
    </row>
    <row r="53" spans="1:18" x14ac:dyDescent="0.2">
      <c r="A53" s="29" t="s">
        <v>17</v>
      </c>
      <c r="B53" s="29"/>
      <c r="C53" s="30"/>
      <c r="E53">
        <f>COUNTA(E11:E52)</f>
        <v>15</v>
      </c>
      <c r="G53">
        <f>COUNTA(G11:G52)</f>
        <v>23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2" t="s">
        <v>30</v>
      </c>
      <c r="B54" s="32"/>
      <c r="C54" s="32"/>
      <c r="E54" s="12">
        <f>E53/$G$2</f>
        <v>0.45454545454545453</v>
      </c>
      <c r="G54" s="12">
        <f>G53/$G$2</f>
        <v>0.69696969696969702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48">
    <sortCondition descending="1" ref="O11:O48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4" sqref="K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8" x14ac:dyDescent="0.2">
      <c r="E2" s="33" t="s">
        <v>26</v>
      </c>
      <c r="F2" s="33"/>
      <c r="G2" s="11">
        <f>COUNTA(B11:B52)</f>
        <v>10</v>
      </c>
    </row>
    <row r="3" spans="1:18" x14ac:dyDescent="0.2">
      <c r="B3" s="2"/>
      <c r="E3" s="33" t="s">
        <v>28</v>
      </c>
      <c r="F3" s="33"/>
      <c r="G3" s="11">
        <f>COUNTA(E8:N8)</f>
        <v>2</v>
      </c>
    </row>
    <row r="4" spans="1:18" x14ac:dyDescent="0.2">
      <c r="B4" s="2"/>
      <c r="C4" s="3"/>
    </row>
    <row r="6" spans="1:18" x14ac:dyDescent="0.2">
      <c r="D6" s="1" t="s">
        <v>0</v>
      </c>
      <c r="E6" s="28" t="s">
        <v>257</v>
      </c>
      <c r="F6" s="28"/>
      <c r="G6" s="28" t="s">
        <v>338</v>
      </c>
      <c r="H6" s="28"/>
      <c r="I6" s="28"/>
      <c r="J6" s="28"/>
      <c r="K6" s="28"/>
      <c r="L6" s="28"/>
      <c r="M6" s="28"/>
      <c r="N6" s="28"/>
    </row>
    <row r="7" spans="1:18" x14ac:dyDescent="0.2">
      <c r="D7" s="1" t="s">
        <v>10</v>
      </c>
      <c r="E7" s="25">
        <v>2</v>
      </c>
      <c r="F7" s="26"/>
      <c r="G7" s="25">
        <v>2</v>
      </c>
      <c r="H7" s="26"/>
      <c r="I7" s="25"/>
      <c r="J7" s="26"/>
      <c r="K7" s="25"/>
      <c r="L7" s="26"/>
      <c r="M7" s="25"/>
      <c r="N7" s="26"/>
    </row>
    <row r="8" spans="1:18" x14ac:dyDescent="0.2">
      <c r="D8" s="1" t="s">
        <v>1</v>
      </c>
      <c r="E8" s="31">
        <v>45935</v>
      </c>
      <c r="F8" s="31"/>
      <c r="G8" s="38">
        <v>45942</v>
      </c>
      <c r="H8" s="39"/>
      <c r="I8" s="38"/>
      <c r="J8" s="39"/>
      <c r="K8" s="31"/>
      <c r="L8" s="31"/>
      <c r="M8" s="31"/>
      <c r="N8" s="31"/>
    </row>
    <row r="9" spans="1:18" x14ac:dyDescent="0.2">
      <c r="D9" s="1" t="s">
        <v>2</v>
      </c>
      <c r="E9" s="28">
        <v>8</v>
      </c>
      <c r="F9" s="28"/>
      <c r="G9" s="25">
        <v>10</v>
      </c>
      <c r="H9" s="26"/>
      <c r="I9" s="25"/>
      <c r="J9" s="26"/>
      <c r="K9" s="28"/>
      <c r="L9" s="28"/>
      <c r="M9" s="28"/>
      <c r="N9" s="2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29" si="0">Q11</f>
        <v>1</v>
      </c>
      <c r="B11" s="6" t="s">
        <v>131</v>
      </c>
      <c r="C11" s="6" t="s">
        <v>137</v>
      </c>
      <c r="D11" s="6" t="s">
        <v>132</v>
      </c>
      <c r="E11" s="6">
        <v>1</v>
      </c>
      <c r="F11" s="7">
        <f t="shared" ref="F11:F19" si="1">IF(E11=0,,($E$9-E11)*$E$7*100/$E$9)</f>
        <v>175</v>
      </c>
      <c r="G11" s="6">
        <v>1</v>
      </c>
      <c r="H11" s="7">
        <f t="shared" ref="H11:H21" si="2">IF(G11=0,,($G$9-G11)*$G$7*100/$G$9)</f>
        <v>180</v>
      </c>
      <c r="I11" s="6"/>
      <c r="J11" s="7">
        <f t="shared" ref="J11:J21" si="3">IF(I11=0,,($I$9-I11)*$I$7*100/$I$9)</f>
        <v>0</v>
      </c>
      <c r="K11" s="6"/>
      <c r="L11" s="7">
        <f t="shared" ref="L11:L21" si="4">IF(K11=0,,($K$9-K11)*$K$7*100/$K$9)</f>
        <v>0</v>
      </c>
      <c r="M11" s="6"/>
      <c r="N11" s="7">
        <f t="shared" ref="N11:N17" si="5">IF(M11=0,,($M$9-M11)*$M$7*100/$M$9)</f>
        <v>0</v>
      </c>
      <c r="O11" s="8">
        <f t="shared" ref="O11:O21" si="6">F11+H11+J11+L11+N11</f>
        <v>355</v>
      </c>
      <c r="P11" s="6">
        <f t="shared" ref="P11:P29" si="7">COUNTA(E11,G11,I11,K11,M11)</f>
        <v>2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2">
      <c r="A12" s="5">
        <f t="shared" si="0"/>
        <v>2</v>
      </c>
      <c r="B12" s="6" t="s">
        <v>138</v>
      </c>
      <c r="C12" s="6" t="s">
        <v>162</v>
      </c>
      <c r="D12" s="6" t="s">
        <v>56</v>
      </c>
      <c r="E12" s="6">
        <v>2</v>
      </c>
      <c r="F12" s="7">
        <f t="shared" si="1"/>
        <v>150</v>
      </c>
      <c r="G12" s="6">
        <v>3</v>
      </c>
      <c r="H12" s="7">
        <f t="shared" si="2"/>
        <v>140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290</v>
      </c>
      <c r="P12" s="6">
        <f t="shared" si="7"/>
        <v>2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292</v>
      </c>
      <c r="C13" s="6" t="s">
        <v>293</v>
      </c>
      <c r="D13" s="6" t="s">
        <v>132</v>
      </c>
      <c r="E13" s="6">
        <v>3</v>
      </c>
      <c r="F13" s="7">
        <f t="shared" si="1"/>
        <v>125</v>
      </c>
      <c r="G13" s="6">
        <v>2</v>
      </c>
      <c r="H13" s="7">
        <f t="shared" si="2"/>
        <v>160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285</v>
      </c>
      <c r="P13" s="6">
        <f t="shared" si="7"/>
        <v>2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92</v>
      </c>
      <c r="C14" s="6" t="s">
        <v>291</v>
      </c>
      <c r="D14" s="6" t="s">
        <v>56</v>
      </c>
      <c r="E14" s="6">
        <v>3</v>
      </c>
      <c r="F14" s="7">
        <f t="shared" si="1"/>
        <v>125</v>
      </c>
      <c r="G14" s="6">
        <v>3</v>
      </c>
      <c r="H14" s="7">
        <f t="shared" si="2"/>
        <v>140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265</v>
      </c>
      <c r="P14" s="6">
        <f t="shared" si="7"/>
        <v>2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294</v>
      </c>
      <c r="C15" s="6" t="s">
        <v>74</v>
      </c>
      <c r="D15" s="6" t="s">
        <v>260</v>
      </c>
      <c r="E15" s="6">
        <v>5</v>
      </c>
      <c r="F15" s="7">
        <f t="shared" si="1"/>
        <v>75</v>
      </c>
      <c r="G15" s="6">
        <v>6</v>
      </c>
      <c r="H15" s="7">
        <f t="shared" si="2"/>
        <v>80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155</v>
      </c>
      <c r="P15" s="6">
        <f t="shared" si="7"/>
        <v>2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161</v>
      </c>
      <c r="C16" s="6" t="s">
        <v>96</v>
      </c>
      <c r="D16" s="6" t="s">
        <v>260</v>
      </c>
      <c r="E16" s="6">
        <v>6</v>
      </c>
      <c r="F16" s="7">
        <f t="shared" si="1"/>
        <v>50</v>
      </c>
      <c r="G16" s="6">
        <v>7</v>
      </c>
      <c r="H16" s="7">
        <f t="shared" si="2"/>
        <v>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110</v>
      </c>
      <c r="P16" s="6">
        <f t="shared" si="7"/>
        <v>2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339</v>
      </c>
      <c r="C17" s="6" t="s">
        <v>340</v>
      </c>
      <c r="D17" s="6" t="s">
        <v>186</v>
      </c>
      <c r="E17" s="6"/>
      <c r="F17" s="7">
        <f t="shared" si="1"/>
        <v>0</v>
      </c>
      <c r="G17" s="6">
        <v>5</v>
      </c>
      <c r="H17" s="7">
        <f t="shared" si="2"/>
        <v>100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100</v>
      </c>
      <c r="P17" s="6">
        <f t="shared" si="7"/>
        <v>1</v>
      </c>
      <c r="Q17" s="6">
        <f t="shared" si="8"/>
        <v>7</v>
      </c>
      <c r="R17" s="13">
        <f t="shared" si="9"/>
        <v>0.5</v>
      </c>
    </row>
    <row r="18" spans="1:18" x14ac:dyDescent="0.2">
      <c r="A18" s="5">
        <f t="shared" si="0"/>
        <v>8</v>
      </c>
      <c r="B18" s="6" t="s">
        <v>230</v>
      </c>
      <c r="C18" s="6" t="s">
        <v>231</v>
      </c>
      <c r="D18" s="6" t="s">
        <v>56</v>
      </c>
      <c r="E18" s="6">
        <v>7</v>
      </c>
      <c r="F18" s="7">
        <f t="shared" si="1"/>
        <v>25</v>
      </c>
      <c r="G18" s="6">
        <v>9</v>
      </c>
      <c r="H18" s="7">
        <f t="shared" si="2"/>
        <v>20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v>9</v>
      </c>
      <c r="O18" s="8">
        <f t="shared" si="6"/>
        <v>54</v>
      </c>
      <c r="P18" s="6">
        <f t="shared" si="7"/>
        <v>2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 t="s">
        <v>299</v>
      </c>
      <c r="C19" s="6" t="s">
        <v>341</v>
      </c>
      <c r="D19" s="6" t="s">
        <v>186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>IF(M19=0,,($M$9-M19)*$M$7*100/$M$9)</f>
        <v>0</v>
      </c>
      <c r="O19" s="8">
        <f t="shared" si="6"/>
        <v>40</v>
      </c>
      <c r="P19" s="6">
        <f t="shared" si="7"/>
        <v>1</v>
      </c>
      <c r="Q19" s="6">
        <f t="shared" si="8"/>
        <v>9</v>
      </c>
      <c r="R19" s="13">
        <f t="shared" si="9"/>
        <v>0.5</v>
      </c>
    </row>
    <row r="20" spans="1:18" x14ac:dyDescent="0.2">
      <c r="A20" s="5">
        <f t="shared" si="0"/>
        <v>10</v>
      </c>
      <c r="B20" s="6" t="s">
        <v>295</v>
      </c>
      <c r="C20" s="6" t="s">
        <v>296</v>
      </c>
      <c r="D20" s="6" t="s">
        <v>56</v>
      </c>
      <c r="E20" s="6">
        <v>8</v>
      </c>
      <c r="F20" s="7">
        <f>25/2</f>
        <v>12.5</v>
      </c>
      <c r="G20" s="6">
        <v>10</v>
      </c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>IF(M20=0,,($M$9-M20)*$M$7*100/$M$9)</f>
        <v>0</v>
      </c>
      <c r="O20" s="8">
        <f t="shared" si="6"/>
        <v>12.5</v>
      </c>
      <c r="P20" s="6">
        <f t="shared" si="7"/>
        <v>2</v>
      </c>
      <c r="Q20" s="6">
        <f t="shared" si="8"/>
        <v>10</v>
      </c>
      <c r="R20" s="13">
        <f t="shared" si="9"/>
        <v>1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>
        <f>IF(E21=0,,($E$9-E21)*$E$7*100/$E$9)</f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>IF(M21=0,,($M$9-M21)*$M$7*100/$M$9)</f>
        <v>0</v>
      </c>
      <c r="O21" s="8">
        <f t="shared" si="6"/>
        <v>0</v>
      </c>
      <c r="P21" s="6">
        <f t="shared" si="7"/>
        <v>0</v>
      </c>
      <c r="Q21" s="6">
        <f t="shared" si="8"/>
        <v>11</v>
      </c>
      <c r="R21" s="13">
        <f t="shared" si="9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7">
        <f t="shared" ref="F22:F29" si="10">IF(E22=0,,($E$9-E22)*$E$7*100/$E$9)</f>
        <v>0</v>
      </c>
      <c r="G22" s="6"/>
      <c r="H22" s="7">
        <f t="shared" ref="H22:H29" si="11">IF(G22=0,,($G$9-G22)*$G$7*100/$G$9)</f>
        <v>0</v>
      </c>
      <c r="I22" s="6"/>
      <c r="J22" s="7">
        <f t="shared" ref="J22:J29" si="12">IF(I22=0,,($I$9-I22)*$I$7*100/$I$9)</f>
        <v>0</v>
      </c>
      <c r="K22" s="6"/>
      <c r="L22" s="7">
        <f t="shared" ref="L22:L28" si="13">IF(K22=0,,($K$9-K22)*$K$7*100/$K$9)</f>
        <v>0</v>
      </c>
      <c r="M22" s="6"/>
      <c r="N22" s="7">
        <f t="shared" ref="N22:N29" si="14">IF(M22=0,,($M$9-M22)*$M$7*100/$M$9)</f>
        <v>0</v>
      </c>
      <c r="O22" s="8">
        <f t="shared" ref="O22:O29" si="15">F22+H22+J22+L22+N22</f>
        <v>0</v>
      </c>
      <c r="P22" s="6">
        <f t="shared" si="7"/>
        <v>0</v>
      </c>
      <c r="Q22" s="6">
        <f t="shared" si="8"/>
        <v>12</v>
      </c>
      <c r="R22" s="13">
        <f t="shared" si="9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7">
        <f t="shared" si="10"/>
        <v>0</v>
      </c>
      <c r="G23" s="6"/>
      <c r="H23" s="7">
        <f t="shared" si="11"/>
        <v>0</v>
      </c>
      <c r="I23" s="6"/>
      <c r="J23" s="7">
        <f t="shared" si="12"/>
        <v>0</v>
      </c>
      <c r="K23" s="6"/>
      <c r="L23" s="7">
        <f t="shared" si="13"/>
        <v>0</v>
      </c>
      <c r="M23" s="6"/>
      <c r="N23" s="7">
        <f t="shared" si="14"/>
        <v>0</v>
      </c>
      <c r="O23" s="8">
        <f t="shared" si="15"/>
        <v>0</v>
      </c>
      <c r="P23" s="6">
        <f t="shared" si="7"/>
        <v>0</v>
      </c>
      <c r="Q23" s="6">
        <f t="shared" si="8"/>
        <v>13</v>
      </c>
      <c r="R23" s="13">
        <f t="shared" si="9"/>
        <v>0</v>
      </c>
    </row>
    <row r="24" spans="1:18" x14ac:dyDescent="0.2">
      <c r="A24" s="5">
        <f t="shared" si="0"/>
        <v>14</v>
      </c>
      <c r="B24" s="6"/>
      <c r="C24" s="6"/>
      <c r="D24" s="6"/>
      <c r="E24" s="6"/>
      <c r="F24" s="7">
        <f t="shared" si="10"/>
        <v>0</v>
      </c>
      <c r="G24" s="6"/>
      <c r="H24" s="7">
        <f t="shared" si="11"/>
        <v>0</v>
      </c>
      <c r="I24" s="6"/>
      <c r="J24" s="7">
        <f t="shared" si="12"/>
        <v>0</v>
      </c>
      <c r="K24" s="6"/>
      <c r="L24" s="7">
        <f t="shared" si="13"/>
        <v>0</v>
      </c>
      <c r="M24" s="6"/>
      <c r="N24" s="7">
        <f t="shared" si="14"/>
        <v>0</v>
      </c>
      <c r="O24" s="8">
        <f t="shared" si="15"/>
        <v>0</v>
      </c>
      <c r="P24" s="6">
        <f t="shared" si="7"/>
        <v>0</v>
      </c>
      <c r="Q24" s="6">
        <f t="shared" si="8"/>
        <v>14</v>
      </c>
      <c r="R24" s="13">
        <f t="shared" si="9"/>
        <v>0</v>
      </c>
    </row>
    <row r="25" spans="1:18" x14ac:dyDescent="0.2">
      <c r="A25" s="5">
        <f t="shared" si="0"/>
        <v>15</v>
      </c>
      <c r="B25" s="6"/>
      <c r="C25" s="6"/>
      <c r="D25" s="6"/>
      <c r="E25" s="6"/>
      <c r="F25" s="7">
        <f t="shared" si="10"/>
        <v>0</v>
      </c>
      <c r="G25" s="6"/>
      <c r="H25" s="7">
        <f t="shared" si="11"/>
        <v>0</v>
      </c>
      <c r="I25" s="6"/>
      <c r="J25" s="7">
        <f t="shared" si="12"/>
        <v>0</v>
      </c>
      <c r="K25" s="6"/>
      <c r="L25" s="7">
        <f t="shared" si="13"/>
        <v>0</v>
      </c>
      <c r="M25" s="6"/>
      <c r="N25" s="7">
        <f t="shared" si="14"/>
        <v>0</v>
      </c>
      <c r="O25" s="8">
        <f t="shared" si="15"/>
        <v>0</v>
      </c>
      <c r="P25" s="6">
        <f t="shared" si="7"/>
        <v>0</v>
      </c>
      <c r="Q25" s="6">
        <f t="shared" si="8"/>
        <v>15</v>
      </c>
      <c r="R25" s="13">
        <f t="shared" si="9"/>
        <v>0</v>
      </c>
    </row>
    <row r="26" spans="1:18" x14ac:dyDescent="0.2">
      <c r="A26" s="6">
        <f t="shared" si="0"/>
        <v>16</v>
      </c>
      <c r="B26" s="6"/>
      <c r="C26" s="6"/>
      <c r="D26" s="6"/>
      <c r="E26" s="6"/>
      <c r="F26" s="7">
        <f t="shared" si="10"/>
        <v>0</v>
      </c>
      <c r="G26" s="6"/>
      <c r="H26" s="7">
        <f t="shared" si="11"/>
        <v>0</v>
      </c>
      <c r="I26" s="6"/>
      <c r="J26" s="7">
        <f t="shared" si="12"/>
        <v>0</v>
      </c>
      <c r="K26" s="6"/>
      <c r="L26" s="7">
        <f t="shared" si="13"/>
        <v>0</v>
      </c>
      <c r="M26" s="6"/>
      <c r="N26" s="7">
        <f t="shared" si="14"/>
        <v>0</v>
      </c>
      <c r="O26" s="8">
        <f t="shared" si="15"/>
        <v>0</v>
      </c>
      <c r="P26" s="6">
        <f t="shared" si="7"/>
        <v>0</v>
      </c>
      <c r="Q26" s="6">
        <f t="shared" si="8"/>
        <v>16</v>
      </c>
      <c r="R26" s="13">
        <f t="shared" si="9"/>
        <v>0</v>
      </c>
    </row>
    <row r="27" spans="1:18" x14ac:dyDescent="0.2">
      <c r="A27" s="5">
        <f t="shared" si="0"/>
        <v>17</v>
      </c>
      <c r="B27" s="6"/>
      <c r="C27" s="15"/>
      <c r="D27" s="6"/>
      <c r="E27" s="6"/>
      <c r="F27" s="7">
        <f t="shared" si="10"/>
        <v>0</v>
      </c>
      <c r="G27" s="6"/>
      <c r="H27" s="7">
        <f t="shared" si="11"/>
        <v>0</v>
      </c>
      <c r="I27" s="6"/>
      <c r="J27" s="7">
        <f t="shared" si="12"/>
        <v>0</v>
      </c>
      <c r="K27" s="6"/>
      <c r="L27" s="7">
        <f t="shared" si="13"/>
        <v>0</v>
      </c>
      <c r="M27" s="6"/>
      <c r="N27" s="7">
        <f t="shared" si="14"/>
        <v>0</v>
      </c>
      <c r="O27" s="8">
        <f t="shared" si="15"/>
        <v>0</v>
      </c>
      <c r="P27" s="6">
        <f t="shared" si="7"/>
        <v>0</v>
      </c>
      <c r="Q27" s="6">
        <f t="shared" si="8"/>
        <v>17</v>
      </c>
      <c r="R27" s="13">
        <f t="shared" si="9"/>
        <v>0</v>
      </c>
    </row>
    <row r="28" spans="1:18" x14ac:dyDescent="0.2">
      <c r="A28" s="5">
        <f t="shared" si="0"/>
        <v>18</v>
      </c>
      <c r="B28" s="6"/>
      <c r="C28" s="6"/>
      <c r="D28" s="6"/>
      <c r="E28" s="6"/>
      <c r="F28" s="7">
        <f t="shared" si="10"/>
        <v>0</v>
      </c>
      <c r="G28" s="6"/>
      <c r="H28" s="7">
        <f t="shared" si="11"/>
        <v>0</v>
      </c>
      <c r="I28" s="6"/>
      <c r="J28" s="7">
        <f t="shared" si="12"/>
        <v>0</v>
      </c>
      <c r="K28" s="6"/>
      <c r="L28" s="7">
        <f t="shared" si="13"/>
        <v>0</v>
      </c>
      <c r="M28" s="6"/>
      <c r="N28" s="7">
        <f t="shared" si="14"/>
        <v>0</v>
      </c>
      <c r="O28" s="8">
        <f t="shared" si="15"/>
        <v>0</v>
      </c>
      <c r="P28" s="6">
        <f t="shared" si="7"/>
        <v>0</v>
      </c>
      <c r="Q28" s="6">
        <f t="shared" si="8"/>
        <v>18</v>
      </c>
      <c r="R28" s="13">
        <f t="shared" si="9"/>
        <v>0</v>
      </c>
    </row>
    <row r="29" spans="1:18" x14ac:dyDescent="0.2">
      <c r="A29" s="6">
        <f t="shared" si="0"/>
        <v>19</v>
      </c>
      <c r="B29" s="6"/>
      <c r="C29" s="6"/>
      <c r="D29" s="6"/>
      <c r="E29" s="6"/>
      <c r="F29" s="7">
        <f t="shared" si="10"/>
        <v>0</v>
      </c>
      <c r="G29" s="6"/>
      <c r="H29" s="7">
        <f t="shared" si="11"/>
        <v>0</v>
      </c>
      <c r="I29" s="6"/>
      <c r="J29" s="7">
        <f t="shared" si="12"/>
        <v>0</v>
      </c>
      <c r="K29" s="6"/>
      <c r="L29" s="7"/>
      <c r="M29" s="6"/>
      <c r="N29" s="7">
        <f t="shared" si="14"/>
        <v>0</v>
      </c>
      <c r="O29" s="8">
        <f t="shared" si="15"/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2">
      <c r="A30" s="5">
        <f t="shared" ref="A30:A52" si="16">Q30</f>
        <v>20</v>
      </c>
      <c r="B30" s="6"/>
      <c r="C30" s="6"/>
      <c r="D30" s="6"/>
      <c r="E30" s="6"/>
      <c r="F30" s="7">
        <f t="shared" ref="F30:F52" si="17">IF(E30=0,,($E$9-E30)*$E$7*100/$E$9)</f>
        <v>0</v>
      </c>
      <c r="G30" s="6"/>
      <c r="H30" s="7">
        <f t="shared" ref="H30:H52" si="18">IF(G30=0,,($G$9-G30)*$G$7*100/$G$9)</f>
        <v>0</v>
      </c>
      <c r="I30" s="6"/>
      <c r="J30" s="7">
        <f t="shared" ref="J30:J52" si="19">IF(I30=0,,($I$9-I30)*$I$7*100/$I$9)</f>
        <v>0</v>
      </c>
      <c r="K30" s="6"/>
      <c r="L30" s="7">
        <f t="shared" ref="L30:L36" si="20">IF(K30=0,,($K$9-K30)*$K$7*100/$K$9)</f>
        <v>0</v>
      </c>
      <c r="M30" s="6"/>
      <c r="N30" s="7">
        <f t="shared" ref="N30:N48" si="21">IF(M30=0,,($M$9-M30)*$M$7*100/$M$9)</f>
        <v>0</v>
      </c>
      <c r="O30" s="8">
        <f t="shared" ref="O30:O52" si="22">F30+H30+J30+L30+N30</f>
        <v>0</v>
      </c>
      <c r="P30" s="6">
        <f t="shared" ref="P30:P52" si="23">COUNTA(E30,G30,I30,K30,M30)</f>
        <v>0</v>
      </c>
      <c r="Q30" s="6">
        <f t="shared" ref="Q30:Q52" si="24">ROW(B30)-10</f>
        <v>20</v>
      </c>
      <c r="R30" s="13">
        <f t="shared" ref="R30:R52" si="25">P30/$G$3</f>
        <v>0</v>
      </c>
    </row>
    <row r="31" spans="1:18" x14ac:dyDescent="0.2">
      <c r="A31" s="5">
        <f t="shared" si="16"/>
        <v>21</v>
      </c>
      <c r="B31" s="6"/>
      <c r="C31" s="6"/>
      <c r="D31" s="6"/>
      <c r="E31" s="6"/>
      <c r="F31" s="7">
        <f t="shared" si="17"/>
        <v>0</v>
      </c>
      <c r="G31" s="6"/>
      <c r="H31" s="7">
        <f t="shared" si="18"/>
        <v>0</v>
      </c>
      <c r="I31" s="6"/>
      <c r="J31" s="7">
        <f t="shared" si="19"/>
        <v>0</v>
      </c>
      <c r="K31" s="6"/>
      <c r="L31" s="7">
        <f t="shared" si="20"/>
        <v>0</v>
      </c>
      <c r="M31" s="6"/>
      <c r="N31" s="7">
        <f t="shared" si="21"/>
        <v>0</v>
      </c>
      <c r="O31" s="8">
        <f t="shared" si="22"/>
        <v>0</v>
      </c>
      <c r="P31" s="6">
        <f t="shared" si="23"/>
        <v>0</v>
      </c>
      <c r="Q31" s="6">
        <f t="shared" si="24"/>
        <v>21</v>
      </c>
      <c r="R31" s="13">
        <f t="shared" si="25"/>
        <v>0</v>
      </c>
    </row>
    <row r="32" spans="1:18" x14ac:dyDescent="0.2">
      <c r="A32" s="5">
        <f t="shared" si="16"/>
        <v>22</v>
      </c>
      <c r="B32" s="6"/>
      <c r="C32" s="6"/>
      <c r="D32" s="6"/>
      <c r="E32" s="6"/>
      <c r="F32" s="7">
        <f t="shared" si="17"/>
        <v>0</v>
      </c>
      <c r="G32" s="6"/>
      <c r="H32" s="7">
        <f t="shared" si="18"/>
        <v>0</v>
      </c>
      <c r="I32" s="6"/>
      <c r="J32" s="7">
        <f t="shared" si="19"/>
        <v>0</v>
      </c>
      <c r="K32" s="6"/>
      <c r="L32" s="7">
        <f t="shared" si="20"/>
        <v>0</v>
      </c>
      <c r="M32" s="6"/>
      <c r="N32" s="7">
        <f t="shared" si="21"/>
        <v>0</v>
      </c>
      <c r="O32" s="8">
        <f t="shared" si="22"/>
        <v>0</v>
      </c>
      <c r="P32" s="6">
        <f t="shared" si="23"/>
        <v>0</v>
      </c>
      <c r="Q32" s="6">
        <f t="shared" si="24"/>
        <v>22</v>
      </c>
      <c r="R32" s="13">
        <f t="shared" si="25"/>
        <v>0</v>
      </c>
    </row>
    <row r="33" spans="1:18" x14ac:dyDescent="0.2">
      <c r="A33" s="5">
        <f t="shared" si="16"/>
        <v>23</v>
      </c>
      <c r="B33" s="6"/>
      <c r="C33" s="6"/>
      <c r="D33" s="6"/>
      <c r="E33" s="6"/>
      <c r="F33" s="7">
        <f t="shared" si="17"/>
        <v>0</v>
      </c>
      <c r="G33" s="6"/>
      <c r="H33" s="7">
        <f t="shared" si="18"/>
        <v>0</v>
      </c>
      <c r="I33" s="6"/>
      <c r="J33" s="7">
        <f t="shared" si="19"/>
        <v>0</v>
      </c>
      <c r="K33" s="6"/>
      <c r="L33" s="7">
        <f t="shared" si="20"/>
        <v>0</v>
      </c>
      <c r="M33" s="6"/>
      <c r="N33" s="7">
        <f t="shared" si="21"/>
        <v>0</v>
      </c>
      <c r="O33" s="8">
        <f t="shared" si="22"/>
        <v>0</v>
      </c>
      <c r="P33" s="6">
        <f t="shared" si="23"/>
        <v>0</v>
      </c>
      <c r="Q33" s="6">
        <f t="shared" si="24"/>
        <v>23</v>
      </c>
      <c r="R33" s="13">
        <f t="shared" si="25"/>
        <v>0</v>
      </c>
    </row>
    <row r="34" spans="1:18" x14ac:dyDescent="0.2">
      <c r="A34" s="5">
        <f t="shared" si="16"/>
        <v>24</v>
      </c>
      <c r="B34" s="6"/>
      <c r="C34" s="6"/>
      <c r="D34" s="6"/>
      <c r="E34" s="6"/>
      <c r="F34" s="7">
        <f t="shared" si="17"/>
        <v>0</v>
      </c>
      <c r="G34" s="6"/>
      <c r="H34" s="7">
        <f t="shared" si="18"/>
        <v>0</v>
      </c>
      <c r="I34" s="6"/>
      <c r="J34" s="7">
        <f t="shared" si="19"/>
        <v>0</v>
      </c>
      <c r="K34" s="6"/>
      <c r="L34" s="7">
        <f t="shared" si="20"/>
        <v>0</v>
      </c>
      <c r="M34" s="6"/>
      <c r="N34" s="7">
        <f t="shared" si="21"/>
        <v>0</v>
      </c>
      <c r="O34" s="8">
        <f t="shared" si="22"/>
        <v>0</v>
      </c>
      <c r="P34" s="6">
        <f t="shared" si="23"/>
        <v>0</v>
      </c>
      <c r="Q34" s="6">
        <f t="shared" si="24"/>
        <v>24</v>
      </c>
      <c r="R34" s="13">
        <f t="shared" si="25"/>
        <v>0</v>
      </c>
    </row>
    <row r="35" spans="1:18" x14ac:dyDescent="0.2">
      <c r="A35" s="5">
        <f t="shared" si="16"/>
        <v>25</v>
      </c>
      <c r="B35" s="6"/>
      <c r="C35" s="6"/>
      <c r="D35" s="6"/>
      <c r="E35" s="6"/>
      <c r="F35" s="7">
        <f t="shared" si="17"/>
        <v>0</v>
      </c>
      <c r="G35" s="6"/>
      <c r="H35" s="7">
        <f t="shared" si="18"/>
        <v>0</v>
      </c>
      <c r="I35" s="6"/>
      <c r="J35" s="7">
        <f t="shared" si="19"/>
        <v>0</v>
      </c>
      <c r="K35" s="6"/>
      <c r="L35" s="7">
        <f t="shared" si="20"/>
        <v>0</v>
      </c>
      <c r="M35" s="6"/>
      <c r="N35" s="7">
        <f t="shared" si="21"/>
        <v>0</v>
      </c>
      <c r="O35" s="8">
        <f t="shared" si="22"/>
        <v>0</v>
      </c>
      <c r="P35" s="6">
        <f t="shared" si="23"/>
        <v>0</v>
      </c>
      <c r="Q35" s="6">
        <f t="shared" si="24"/>
        <v>25</v>
      </c>
      <c r="R35" s="13">
        <f t="shared" si="25"/>
        <v>0</v>
      </c>
    </row>
    <row r="36" spans="1:18" x14ac:dyDescent="0.2">
      <c r="A36" s="5">
        <f t="shared" si="16"/>
        <v>26</v>
      </c>
      <c r="B36" s="6"/>
      <c r="C36" s="6"/>
      <c r="D36" s="6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6">
        <f t="shared" si="23"/>
        <v>0</v>
      </c>
      <c r="Q36" s="6">
        <f t="shared" si="24"/>
        <v>26</v>
      </c>
      <c r="R36" s="13">
        <f t="shared" si="25"/>
        <v>0</v>
      </c>
    </row>
    <row r="37" spans="1:18" x14ac:dyDescent="0.2">
      <c r="A37" s="5">
        <f t="shared" si="16"/>
        <v>27</v>
      </c>
      <c r="B37" s="6"/>
      <c r="C37" s="6"/>
      <c r="D37" s="6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6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6">
        <f t="shared" si="23"/>
        <v>0</v>
      </c>
      <c r="Q37" s="6">
        <f t="shared" si="24"/>
        <v>27</v>
      </c>
      <c r="R37" s="13">
        <f t="shared" si="25"/>
        <v>0</v>
      </c>
    </row>
    <row r="38" spans="1:18" x14ac:dyDescent="0.2">
      <c r="A38" s="5">
        <f t="shared" si="16"/>
        <v>28</v>
      </c>
      <c r="B38" s="6"/>
      <c r="C38" s="6"/>
      <c r="D38" s="6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6"/>
        <v>0</v>
      </c>
      <c r="M38" s="6"/>
      <c r="N38" s="7">
        <f t="shared" si="21"/>
        <v>0</v>
      </c>
      <c r="O38" s="8">
        <f t="shared" si="22"/>
        <v>0</v>
      </c>
      <c r="P38" s="6">
        <f t="shared" si="23"/>
        <v>0</v>
      </c>
      <c r="Q38" s="6">
        <f t="shared" si="24"/>
        <v>28</v>
      </c>
      <c r="R38" s="13">
        <f t="shared" si="25"/>
        <v>0</v>
      </c>
    </row>
    <row r="39" spans="1:18" x14ac:dyDescent="0.2">
      <c r="A39" s="5">
        <f t="shared" si="16"/>
        <v>29</v>
      </c>
      <c r="B39" s="6"/>
      <c r="C39" s="6"/>
      <c r="D39" s="6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6"/>
        <v>0</v>
      </c>
      <c r="M39" s="6"/>
      <c r="N39" s="7">
        <f t="shared" si="21"/>
        <v>0</v>
      </c>
      <c r="O39" s="8">
        <f t="shared" si="22"/>
        <v>0</v>
      </c>
      <c r="P39" s="6">
        <f t="shared" si="23"/>
        <v>0</v>
      </c>
      <c r="Q39" s="6">
        <f t="shared" si="24"/>
        <v>29</v>
      </c>
      <c r="R39" s="13">
        <f t="shared" si="25"/>
        <v>0</v>
      </c>
    </row>
    <row r="40" spans="1:18" x14ac:dyDescent="0.2">
      <c r="A40" s="5">
        <f t="shared" si="16"/>
        <v>30</v>
      </c>
      <c r="B40" s="6"/>
      <c r="C40" s="6"/>
      <c r="D40" s="6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6"/>
        <v>0</v>
      </c>
      <c r="M40" s="6"/>
      <c r="N40" s="7">
        <f t="shared" si="21"/>
        <v>0</v>
      </c>
      <c r="O40" s="8">
        <f t="shared" si="22"/>
        <v>0</v>
      </c>
      <c r="P40" s="6">
        <f t="shared" si="23"/>
        <v>0</v>
      </c>
      <c r="Q40" s="6">
        <f t="shared" si="24"/>
        <v>30</v>
      </c>
      <c r="R40" s="13">
        <f t="shared" si="25"/>
        <v>0</v>
      </c>
    </row>
    <row r="41" spans="1:18" x14ac:dyDescent="0.2">
      <c r="A41" s="5">
        <f t="shared" si="16"/>
        <v>31</v>
      </c>
      <c r="B41" s="6"/>
      <c r="C41" s="6"/>
      <c r="D41" s="6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6"/>
        <v>0</v>
      </c>
      <c r="M41" s="6"/>
      <c r="N41" s="7">
        <f t="shared" si="21"/>
        <v>0</v>
      </c>
      <c r="O41" s="8">
        <f t="shared" si="22"/>
        <v>0</v>
      </c>
      <c r="P41" s="6">
        <f t="shared" si="23"/>
        <v>0</v>
      </c>
      <c r="Q41" s="6">
        <f t="shared" si="24"/>
        <v>31</v>
      </c>
      <c r="R41" s="13">
        <f t="shared" si="25"/>
        <v>0</v>
      </c>
    </row>
    <row r="42" spans="1:18" x14ac:dyDescent="0.2">
      <c r="A42" s="5">
        <f t="shared" si="16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6"/>
        <v>0</v>
      </c>
      <c r="M42" s="6"/>
      <c r="N42" s="7">
        <f t="shared" si="21"/>
        <v>0</v>
      </c>
      <c r="O42" s="8">
        <f t="shared" si="22"/>
        <v>0</v>
      </c>
      <c r="P42" s="6">
        <f t="shared" si="23"/>
        <v>0</v>
      </c>
      <c r="Q42" s="6">
        <f t="shared" si="24"/>
        <v>32</v>
      </c>
      <c r="R42" s="13">
        <f t="shared" si="25"/>
        <v>0</v>
      </c>
    </row>
    <row r="43" spans="1:18" x14ac:dyDescent="0.2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6"/>
        <v>0</v>
      </c>
      <c r="M43" s="6"/>
      <c r="N43" s="7">
        <f t="shared" si="21"/>
        <v>0</v>
      </c>
      <c r="O43" s="8">
        <f t="shared" si="22"/>
        <v>0</v>
      </c>
      <c r="P43" s="6">
        <f t="shared" si="23"/>
        <v>0</v>
      </c>
      <c r="Q43" s="6">
        <f t="shared" si="24"/>
        <v>33</v>
      </c>
      <c r="R43" s="13">
        <f t="shared" si="25"/>
        <v>0</v>
      </c>
    </row>
    <row r="44" spans="1:18" x14ac:dyDescent="0.2">
      <c r="A44" s="5">
        <f t="shared" si="16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6"/>
        <v>0</v>
      </c>
      <c r="M44" s="6"/>
      <c r="N44" s="7">
        <f t="shared" si="21"/>
        <v>0</v>
      </c>
      <c r="O44" s="8">
        <f t="shared" si="22"/>
        <v>0</v>
      </c>
      <c r="P44" s="6">
        <f t="shared" si="23"/>
        <v>0</v>
      </c>
      <c r="Q44" s="6">
        <f t="shared" si="24"/>
        <v>34</v>
      </c>
      <c r="R44" s="13">
        <f t="shared" si="25"/>
        <v>0</v>
      </c>
    </row>
    <row r="45" spans="1:18" x14ac:dyDescent="0.2">
      <c r="A45" s="5">
        <f t="shared" si="16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6"/>
        <v>0</v>
      </c>
      <c r="M45" s="6"/>
      <c r="N45" s="7">
        <f t="shared" si="21"/>
        <v>0</v>
      </c>
      <c r="O45" s="8">
        <f t="shared" si="22"/>
        <v>0</v>
      </c>
      <c r="P45" s="6">
        <f t="shared" si="23"/>
        <v>0</v>
      </c>
      <c r="Q45" s="6">
        <f t="shared" si="24"/>
        <v>35</v>
      </c>
      <c r="R45" s="13">
        <f t="shared" si="25"/>
        <v>0</v>
      </c>
    </row>
    <row r="46" spans="1:18" x14ac:dyDescent="0.2">
      <c r="A46" s="5">
        <f t="shared" si="16"/>
        <v>36</v>
      </c>
      <c r="B46" s="6"/>
      <c r="C46" s="6"/>
      <c r="D46" s="6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6"/>
        <v>0</v>
      </c>
      <c r="M46" s="6"/>
      <c r="N46" s="7">
        <f t="shared" si="21"/>
        <v>0</v>
      </c>
      <c r="O46" s="8">
        <f t="shared" si="22"/>
        <v>0</v>
      </c>
      <c r="P46" s="6">
        <f t="shared" si="23"/>
        <v>0</v>
      </c>
      <c r="Q46" s="6">
        <f t="shared" si="24"/>
        <v>36</v>
      </c>
      <c r="R46" s="13">
        <f t="shared" si="25"/>
        <v>0</v>
      </c>
    </row>
    <row r="47" spans="1:18" x14ac:dyDescent="0.2">
      <c r="A47" s="5">
        <f t="shared" si="16"/>
        <v>37</v>
      </c>
      <c r="B47" s="6"/>
      <c r="C47" s="6"/>
      <c r="D47" s="6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6"/>
        <v>0</v>
      </c>
      <c r="M47" s="6"/>
      <c r="N47" s="7">
        <f t="shared" si="21"/>
        <v>0</v>
      </c>
      <c r="O47" s="8">
        <f t="shared" si="22"/>
        <v>0</v>
      </c>
      <c r="P47" s="6">
        <f t="shared" si="23"/>
        <v>0</v>
      </c>
      <c r="Q47" s="6">
        <f t="shared" si="24"/>
        <v>37</v>
      </c>
      <c r="R47" s="13">
        <f t="shared" si="25"/>
        <v>0</v>
      </c>
    </row>
    <row r="48" spans="1:18" x14ac:dyDescent="0.2">
      <c r="A48" s="5">
        <f t="shared" si="16"/>
        <v>38</v>
      </c>
      <c r="B48" s="6"/>
      <c r="C48" s="6"/>
      <c r="D48" s="6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6"/>
        <v>0</v>
      </c>
      <c r="M48" s="6"/>
      <c r="N48" s="7">
        <f t="shared" si="21"/>
        <v>0</v>
      </c>
      <c r="O48" s="8">
        <f t="shared" si="22"/>
        <v>0</v>
      </c>
      <c r="P48" s="6">
        <f t="shared" si="23"/>
        <v>0</v>
      </c>
      <c r="Q48" s="6">
        <f t="shared" si="24"/>
        <v>38</v>
      </c>
      <c r="R48" s="13">
        <f t="shared" si="25"/>
        <v>0</v>
      </c>
    </row>
    <row r="49" spans="1:18" x14ac:dyDescent="0.2">
      <c r="A49" s="5">
        <f t="shared" si="16"/>
        <v>39</v>
      </c>
      <c r="B49" s="6"/>
      <c r="C49" s="6"/>
      <c r="D49" s="6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6"/>
        <v>0</v>
      </c>
      <c r="M49" s="6"/>
      <c r="N49" s="7">
        <f>7/2</f>
        <v>3.5</v>
      </c>
      <c r="O49" s="8">
        <f t="shared" si="22"/>
        <v>3.5</v>
      </c>
      <c r="P49" s="6">
        <f t="shared" si="23"/>
        <v>0</v>
      </c>
      <c r="Q49" s="6">
        <f t="shared" si="24"/>
        <v>39</v>
      </c>
      <c r="R49" s="13">
        <f t="shared" si="25"/>
        <v>0</v>
      </c>
    </row>
    <row r="50" spans="1:18" x14ac:dyDescent="0.2">
      <c r="A50" s="5">
        <f t="shared" si="16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6"/>
        <v>0</v>
      </c>
      <c r="M50" s="6"/>
      <c r="N50" s="7">
        <f>IF(M50=0,,($M$9-M50)*$M$7*100/$M$9)</f>
        <v>0</v>
      </c>
      <c r="O50" s="8">
        <f t="shared" si="22"/>
        <v>0</v>
      </c>
      <c r="P50" s="6">
        <f t="shared" si="23"/>
        <v>0</v>
      </c>
      <c r="Q50" s="6">
        <f t="shared" si="24"/>
        <v>40</v>
      </c>
      <c r="R50" s="13">
        <f t="shared" si="25"/>
        <v>0</v>
      </c>
    </row>
    <row r="51" spans="1:18" x14ac:dyDescent="0.2">
      <c r="A51" s="5">
        <f t="shared" si="16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6"/>
        <v>0</v>
      </c>
      <c r="M51" s="6"/>
      <c r="N51" s="7">
        <f>IF(M51=0,,($M$9-M51)*$M$7*100/$M$9)</f>
        <v>0</v>
      </c>
      <c r="O51" s="8">
        <f t="shared" si="22"/>
        <v>0</v>
      </c>
      <c r="P51" s="6">
        <f t="shared" si="23"/>
        <v>0</v>
      </c>
      <c r="Q51" s="6">
        <f t="shared" si="24"/>
        <v>41</v>
      </c>
      <c r="R51" s="13">
        <f t="shared" si="25"/>
        <v>0</v>
      </c>
    </row>
    <row r="52" spans="1:18" x14ac:dyDescent="0.2">
      <c r="A52" s="5">
        <f t="shared" si="16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6"/>
        <v>0</v>
      </c>
      <c r="M52" s="6"/>
      <c r="N52" s="7">
        <f>IF(M52=0,,($M$9-M52)*$M$7*100/$M$9)</f>
        <v>0</v>
      </c>
      <c r="O52" s="8">
        <f t="shared" si="22"/>
        <v>0</v>
      </c>
      <c r="P52" s="6">
        <f t="shared" si="23"/>
        <v>0</v>
      </c>
      <c r="Q52" s="6">
        <f t="shared" si="24"/>
        <v>42</v>
      </c>
      <c r="R52" s="13">
        <f t="shared" si="25"/>
        <v>0</v>
      </c>
    </row>
    <row r="53" spans="1:18" x14ac:dyDescent="0.2">
      <c r="A53" s="29" t="s">
        <v>153</v>
      </c>
      <c r="B53" s="29"/>
      <c r="C53" s="30"/>
      <c r="E53">
        <f>COUNTA(E11:E52)</f>
        <v>8</v>
      </c>
      <c r="G53">
        <f>COUNTA(G11:G52)</f>
        <v>10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2" t="s">
        <v>30</v>
      </c>
      <c r="B54" s="32"/>
      <c r="C54" s="32"/>
      <c r="E54" s="12">
        <f>E53/$G$2</f>
        <v>0.8</v>
      </c>
      <c r="G54" s="12">
        <f>G53/$G$2</f>
        <v>1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21">
    <sortCondition descending="1" ref="O11:O21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2">
      <c r="E2" s="33" t="s">
        <v>27</v>
      </c>
      <c r="F2" s="33"/>
      <c r="G2" s="11">
        <f>COUNTA(B11:B52)</f>
        <v>0</v>
      </c>
    </row>
    <row r="3" spans="1:15" x14ac:dyDescent="0.2">
      <c r="B3" s="2"/>
      <c r="E3" s="33" t="s">
        <v>28</v>
      </c>
      <c r="F3" s="33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28"/>
      <c r="F6" s="28"/>
      <c r="G6" s="28"/>
      <c r="H6" s="28"/>
      <c r="I6" s="28"/>
      <c r="J6" s="28"/>
    </row>
    <row r="7" spans="1:15" x14ac:dyDescent="0.2">
      <c r="D7" s="1" t="s">
        <v>10</v>
      </c>
      <c r="E7" s="25"/>
      <c r="F7" s="26"/>
      <c r="G7" s="25"/>
      <c r="H7" s="26"/>
      <c r="I7" s="25"/>
      <c r="J7" s="26"/>
    </row>
    <row r="8" spans="1:15" x14ac:dyDescent="0.2">
      <c r="D8" s="1" t="s">
        <v>1</v>
      </c>
      <c r="E8" s="31"/>
      <c r="F8" s="31"/>
      <c r="G8" s="31"/>
      <c r="H8" s="31"/>
      <c r="I8" s="31"/>
      <c r="J8" s="31"/>
    </row>
    <row r="9" spans="1:15" x14ac:dyDescent="0.2">
      <c r="D9" s="1" t="s">
        <v>2</v>
      </c>
      <c r="E9" s="28"/>
      <c r="F9" s="28"/>
      <c r="G9" s="28"/>
      <c r="H9" s="28"/>
      <c r="I9" s="28"/>
      <c r="J9" s="28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29" t="s">
        <v>17</v>
      </c>
      <c r="B53" s="29"/>
      <c r="C53" s="30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2" t="s">
        <v>30</v>
      </c>
      <c r="B54" s="32"/>
      <c r="C54" s="32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H27" sqref="H27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8" x14ac:dyDescent="0.2">
      <c r="E2" s="33" t="s">
        <v>27</v>
      </c>
      <c r="F2" s="33"/>
      <c r="G2" s="11">
        <f>COUNTA(B11:B52)</f>
        <v>21</v>
      </c>
    </row>
    <row r="3" spans="1:18" x14ac:dyDescent="0.2">
      <c r="B3" s="2"/>
      <c r="E3" s="33" t="s">
        <v>28</v>
      </c>
      <c r="F3" s="33"/>
      <c r="G3" s="11">
        <f>COUNTA(E8:N8)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28" t="s">
        <v>297</v>
      </c>
      <c r="F6" s="28"/>
      <c r="G6" s="28"/>
      <c r="H6" s="28"/>
      <c r="I6" s="28"/>
      <c r="J6" s="28"/>
      <c r="K6" s="28"/>
      <c r="L6" s="28"/>
      <c r="M6" s="28"/>
      <c r="N6" s="28"/>
    </row>
    <row r="7" spans="1:18" x14ac:dyDescent="0.2">
      <c r="D7" s="1" t="s">
        <v>10</v>
      </c>
      <c r="E7" s="25">
        <v>1</v>
      </c>
      <c r="F7" s="26"/>
      <c r="G7" s="25"/>
      <c r="H7" s="26"/>
      <c r="I7" s="25"/>
      <c r="J7" s="26"/>
      <c r="K7" s="25"/>
      <c r="L7" s="26"/>
      <c r="M7" s="25"/>
      <c r="N7" s="26"/>
    </row>
    <row r="8" spans="1:18" x14ac:dyDescent="0.2">
      <c r="D8" s="1" t="s">
        <v>1</v>
      </c>
      <c r="E8" s="31">
        <v>45942</v>
      </c>
      <c r="F8" s="31"/>
      <c r="G8" s="38"/>
      <c r="H8" s="39"/>
      <c r="I8" s="38"/>
      <c r="J8" s="39"/>
      <c r="K8" s="31"/>
      <c r="L8" s="31"/>
      <c r="M8" s="31"/>
      <c r="N8" s="31"/>
    </row>
    <row r="9" spans="1:18" x14ac:dyDescent="0.2">
      <c r="D9" s="1" t="s">
        <v>2</v>
      </c>
      <c r="E9" s="28">
        <v>21</v>
      </c>
      <c r="F9" s="28"/>
      <c r="G9" s="25"/>
      <c r="H9" s="26"/>
      <c r="I9" s="25"/>
      <c r="J9" s="26"/>
      <c r="K9" s="28"/>
      <c r="L9" s="28"/>
      <c r="M9" s="28"/>
      <c r="N9" s="2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304</v>
      </c>
      <c r="C11" s="6" t="s">
        <v>305</v>
      </c>
      <c r="D11" s="6" t="s">
        <v>195</v>
      </c>
      <c r="E11" s="6">
        <v>1</v>
      </c>
      <c r="F11" s="7">
        <f t="shared" ref="F11:F29" si="1">IF(E11=0,,($E$9-E11)*$E$7*100/$E$9)</f>
        <v>95.238095238095241</v>
      </c>
      <c r="G11" s="6"/>
      <c r="H11" s="7">
        <f t="shared" ref="H11:H35" si="2">IF(G11=0,,($G$9-G11)*$G$7*100/$G$9)</f>
        <v>0</v>
      </c>
      <c r="I11" s="6"/>
      <c r="J11" s="7">
        <f t="shared" ref="J11:J38" si="3">IF(I11=0,,($I$9-I11)*$I$7*100/$I$9)</f>
        <v>0</v>
      </c>
      <c r="K11" s="6"/>
      <c r="L11" s="7">
        <f t="shared" ref="L11:L35" si="4">IF(K11=0,,($K$9-K11)*$K$7*100/$K$9)</f>
        <v>0</v>
      </c>
      <c r="M11" s="6"/>
      <c r="N11" s="7">
        <f t="shared" ref="N11:N38" si="5">IF(M11=0,,($M$9-M11)*$M$7*100/$M$9)</f>
        <v>0</v>
      </c>
      <c r="O11" s="8">
        <f t="shared" ref="O11:O38" si="6">F11+H11+J11+L11+N11</f>
        <v>95.238095238095241</v>
      </c>
      <c r="P11" s="6">
        <f t="shared" ref="P11:P38" si="7">COUNTA(E11,G11,I11,K11,M11)</f>
        <v>1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110</v>
      </c>
      <c r="C12" s="6" t="s">
        <v>98</v>
      </c>
      <c r="D12" s="6" t="s">
        <v>56</v>
      </c>
      <c r="E12" s="6">
        <v>2</v>
      </c>
      <c r="F12" s="7">
        <f t="shared" si="1"/>
        <v>90.476190476190482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90.476190476190482</v>
      </c>
      <c r="P12" s="6">
        <f t="shared" si="7"/>
        <v>1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306</v>
      </c>
      <c r="C13" s="6" t="s">
        <v>307</v>
      </c>
      <c r="D13" s="6" t="s">
        <v>56</v>
      </c>
      <c r="E13" s="6">
        <v>3</v>
      </c>
      <c r="F13" s="7">
        <f t="shared" si="1"/>
        <v>85.714285714285708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85.714285714285708</v>
      </c>
      <c r="P13" s="6">
        <f t="shared" si="7"/>
        <v>1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308</v>
      </c>
      <c r="C14" s="6" t="s">
        <v>309</v>
      </c>
      <c r="D14" s="6" t="s">
        <v>132</v>
      </c>
      <c r="E14" s="6">
        <v>4</v>
      </c>
      <c r="F14" s="7">
        <f t="shared" si="1"/>
        <v>80.952380952380949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80.952380952380949</v>
      </c>
      <c r="P14" s="6">
        <f t="shared" si="7"/>
        <v>1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310</v>
      </c>
      <c r="C15" s="6" t="s">
        <v>311</v>
      </c>
      <c r="D15" s="6" t="s">
        <v>146</v>
      </c>
      <c r="E15" s="6">
        <v>5</v>
      </c>
      <c r="F15" s="7">
        <f t="shared" si="1"/>
        <v>76.19047619047619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76.19047619047619</v>
      </c>
      <c r="P15" s="6">
        <f t="shared" si="7"/>
        <v>1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312</v>
      </c>
      <c r="C16" s="6" t="s">
        <v>313</v>
      </c>
      <c r="D16" s="6" t="s">
        <v>56</v>
      </c>
      <c r="E16" s="6">
        <v>6</v>
      </c>
      <c r="F16" s="7">
        <f t="shared" si="1"/>
        <v>71.428571428571431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71.428571428571431</v>
      </c>
      <c r="P16" s="6">
        <f t="shared" si="7"/>
        <v>1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314</v>
      </c>
      <c r="C17" s="6" t="s">
        <v>181</v>
      </c>
      <c r="D17" s="6" t="s">
        <v>315</v>
      </c>
      <c r="E17" s="6">
        <v>7</v>
      </c>
      <c r="F17" s="7">
        <f t="shared" si="1"/>
        <v>66.666666666666671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66.666666666666671</v>
      </c>
      <c r="P17" s="6">
        <f t="shared" si="7"/>
        <v>1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316</v>
      </c>
      <c r="C18" s="6" t="s">
        <v>317</v>
      </c>
      <c r="D18" s="6" t="s">
        <v>66</v>
      </c>
      <c r="E18" s="6">
        <v>8</v>
      </c>
      <c r="F18" s="7">
        <f t="shared" si="1"/>
        <v>61.904761904761905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61.904761904761905</v>
      </c>
      <c r="P18" s="6">
        <f t="shared" si="7"/>
        <v>1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 t="s">
        <v>318</v>
      </c>
      <c r="C19" s="6" t="s">
        <v>93</v>
      </c>
      <c r="D19" s="6" t="s">
        <v>132</v>
      </c>
      <c r="E19" s="6">
        <v>9</v>
      </c>
      <c r="F19" s="7">
        <f t="shared" si="1"/>
        <v>57.142857142857146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57.142857142857146</v>
      </c>
      <c r="P19" s="6">
        <f t="shared" si="7"/>
        <v>1</v>
      </c>
      <c r="Q19" s="6">
        <f t="shared" si="8"/>
        <v>9</v>
      </c>
      <c r="R19" s="13">
        <f t="shared" si="9"/>
        <v>1</v>
      </c>
    </row>
    <row r="20" spans="1:18" x14ac:dyDescent="0.2">
      <c r="A20" s="5">
        <f t="shared" si="0"/>
        <v>10</v>
      </c>
      <c r="B20" s="6" t="s">
        <v>319</v>
      </c>
      <c r="C20" s="6" t="s">
        <v>320</v>
      </c>
      <c r="D20" s="6" t="s">
        <v>56</v>
      </c>
      <c r="E20" s="6">
        <v>10</v>
      </c>
      <c r="F20" s="7">
        <f t="shared" si="1"/>
        <v>52.38095238095238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52.38095238095238</v>
      </c>
      <c r="P20" s="6">
        <f t="shared" si="7"/>
        <v>1</v>
      </c>
      <c r="Q20" s="6">
        <f t="shared" si="8"/>
        <v>10</v>
      </c>
      <c r="R20" s="13">
        <f t="shared" si="9"/>
        <v>1</v>
      </c>
    </row>
    <row r="21" spans="1:18" x14ac:dyDescent="0.2">
      <c r="A21" s="5">
        <f t="shared" si="0"/>
        <v>11</v>
      </c>
      <c r="B21" s="6" t="s">
        <v>321</v>
      </c>
      <c r="C21" s="6" t="s">
        <v>182</v>
      </c>
      <c r="D21" s="6" t="s">
        <v>146</v>
      </c>
      <c r="E21" s="6">
        <v>11</v>
      </c>
      <c r="F21" s="7">
        <f t="shared" si="1"/>
        <v>47.61904761904762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47.61904761904762</v>
      </c>
      <c r="P21" s="6">
        <f t="shared" si="7"/>
        <v>1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322</v>
      </c>
      <c r="C22" s="6" t="s">
        <v>182</v>
      </c>
      <c r="D22" s="6" t="s">
        <v>66</v>
      </c>
      <c r="E22" s="6">
        <v>12</v>
      </c>
      <c r="F22" s="7">
        <f t="shared" si="1"/>
        <v>42.857142857142854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42.857142857142854</v>
      </c>
      <c r="P22" s="6">
        <f t="shared" si="7"/>
        <v>1</v>
      </c>
      <c r="Q22" s="6">
        <f t="shared" si="8"/>
        <v>12</v>
      </c>
      <c r="R22" s="13">
        <f t="shared" si="9"/>
        <v>1</v>
      </c>
    </row>
    <row r="23" spans="1:18" x14ac:dyDescent="0.2">
      <c r="A23" s="5">
        <f t="shared" si="0"/>
        <v>13</v>
      </c>
      <c r="B23" s="6" t="s">
        <v>323</v>
      </c>
      <c r="C23" s="6" t="s">
        <v>317</v>
      </c>
      <c r="D23" s="6" t="s">
        <v>46</v>
      </c>
      <c r="E23" s="6">
        <v>13</v>
      </c>
      <c r="F23" s="7">
        <f t="shared" si="1"/>
        <v>38.095238095238095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38.095238095238095</v>
      </c>
      <c r="P23" s="6">
        <f t="shared" si="7"/>
        <v>1</v>
      </c>
      <c r="Q23" s="6">
        <f t="shared" si="8"/>
        <v>13</v>
      </c>
      <c r="R23" s="13">
        <f t="shared" si="9"/>
        <v>1</v>
      </c>
    </row>
    <row r="24" spans="1:18" x14ac:dyDescent="0.2">
      <c r="A24" s="5">
        <f t="shared" si="0"/>
        <v>14</v>
      </c>
      <c r="B24" s="6" t="s">
        <v>324</v>
      </c>
      <c r="C24" s="6" t="s">
        <v>325</v>
      </c>
      <c r="D24" s="6" t="s">
        <v>186</v>
      </c>
      <c r="E24" s="6">
        <v>14</v>
      </c>
      <c r="F24" s="7">
        <f t="shared" si="1"/>
        <v>33.333333333333336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8">
        <f t="shared" si="6"/>
        <v>33.333333333333336</v>
      </c>
      <c r="P24" s="6">
        <f t="shared" si="7"/>
        <v>1</v>
      </c>
      <c r="Q24" s="6">
        <f t="shared" si="8"/>
        <v>14</v>
      </c>
      <c r="R24" s="13">
        <f t="shared" si="9"/>
        <v>1</v>
      </c>
    </row>
    <row r="25" spans="1:18" x14ac:dyDescent="0.2">
      <c r="A25" s="6">
        <f t="shared" si="0"/>
        <v>15</v>
      </c>
      <c r="B25" s="6" t="s">
        <v>326</v>
      </c>
      <c r="C25" s="6" t="s">
        <v>327</v>
      </c>
      <c r="D25" s="6" t="s">
        <v>132</v>
      </c>
      <c r="E25" s="6">
        <v>15</v>
      </c>
      <c r="F25" s="7">
        <f t="shared" si="1"/>
        <v>28.571428571428573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8">
        <f t="shared" si="6"/>
        <v>28.571428571428573</v>
      </c>
      <c r="P25" s="6">
        <f t="shared" si="7"/>
        <v>1</v>
      </c>
      <c r="Q25" s="6">
        <f t="shared" si="8"/>
        <v>15</v>
      </c>
      <c r="R25" s="13">
        <f t="shared" si="9"/>
        <v>1</v>
      </c>
    </row>
    <row r="26" spans="1:18" x14ac:dyDescent="0.2">
      <c r="A26" s="6">
        <f t="shared" si="0"/>
        <v>16</v>
      </c>
      <c r="B26" s="6" t="s">
        <v>328</v>
      </c>
      <c r="C26" s="6" t="s">
        <v>50</v>
      </c>
      <c r="D26" s="6" t="s">
        <v>186</v>
      </c>
      <c r="E26" s="6">
        <v>16</v>
      </c>
      <c r="F26" s="7">
        <f t="shared" si="1"/>
        <v>23.80952380952381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8">
        <f t="shared" si="6"/>
        <v>23.80952380952381</v>
      </c>
      <c r="P26" s="6">
        <f t="shared" si="7"/>
        <v>1</v>
      </c>
      <c r="Q26" s="6">
        <f t="shared" si="8"/>
        <v>16</v>
      </c>
      <c r="R26" s="13">
        <f t="shared" si="9"/>
        <v>1</v>
      </c>
    </row>
    <row r="27" spans="1:18" x14ac:dyDescent="0.2">
      <c r="A27" s="5">
        <f t="shared" si="0"/>
        <v>17</v>
      </c>
      <c r="B27" s="6" t="s">
        <v>329</v>
      </c>
      <c r="C27" s="15" t="s">
        <v>330</v>
      </c>
      <c r="D27" s="6" t="s">
        <v>195</v>
      </c>
      <c r="E27" s="6">
        <v>17</v>
      </c>
      <c r="F27" s="7">
        <f t="shared" si="1"/>
        <v>19.047619047619047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19.047619047619047</v>
      </c>
      <c r="P27" s="6">
        <f t="shared" si="7"/>
        <v>1</v>
      </c>
      <c r="Q27" s="6">
        <f t="shared" si="8"/>
        <v>17</v>
      </c>
      <c r="R27" s="13">
        <f t="shared" si="9"/>
        <v>1</v>
      </c>
    </row>
    <row r="28" spans="1:18" x14ac:dyDescent="0.2">
      <c r="A28" s="5">
        <f t="shared" si="0"/>
        <v>18</v>
      </c>
      <c r="B28" s="6" t="s">
        <v>331</v>
      </c>
      <c r="C28" s="6" t="s">
        <v>332</v>
      </c>
      <c r="D28" s="6" t="s">
        <v>155</v>
      </c>
      <c r="E28" s="6">
        <v>18</v>
      </c>
      <c r="F28" s="7">
        <f t="shared" si="1"/>
        <v>14.285714285714286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8">
        <f t="shared" si="6"/>
        <v>14.285714285714286</v>
      </c>
      <c r="P28" s="6">
        <f t="shared" si="7"/>
        <v>1</v>
      </c>
      <c r="Q28" s="6">
        <f t="shared" si="8"/>
        <v>18</v>
      </c>
      <c r="R28" s="13">
        <f t="shared" si="9"/>
        <v>1</v>
      </c>
    </row>
    <row r="29" spans="1:18" x14ac:dyDescent="0.2">
      <c r="A29" s="5">
        <f t="shared" si="0"/>
        <v>19</v>
      </c>
      <c r="B29" s="6" t="s">
        <v>333</v>
      </c>
      <c r="C29" s="6" t="s">
        <v>334</v>
      </c>
      <c r="D29" s="6" t="s">
        <v>46</v>
      </c>
      <c r="E29" s="6">
        <v>19</v>
      </c>
      <c r="F29" s="7">
        <f t="shared" si="1"/>
        <v>9.5238095238095237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9.5238095238095237</v>
      </c>
      <c r="P29" s="6">
        <f t="shared" si="7"/>
        <v>1</v>
      </c>
      <c r="Q29" s="6">
        <f t="shared" si="8"/>
        <v>19</v>
      </c>
      <c r="R29" s="13">
        <f t="shared" si="9"/>
        <v>1</v>
      </c>
    </row>
    <row r="30" spans="1:18" x14ac:dyDescent="0.2">
      <c r="A30" s="5">
        <f t="shared" si="0"/>
        <v>20</v>
      </c>
      <c r="B30" s="6" t="s">
        <v>335</v>
      </c>
      <c r="C30" s="6" t="s">
        <v>336</v>
      </c>
      <c r="D30" s="6" t="s">
        <v>337</v>
      </c>
      <c r="E30" s="6">
        <v>20</v>
      </c>
      <c r="F30" s="7">
        <f>IF(E30=0,,($E$9-E30)*$E$7*100/$E$9)</f>
        <v>4.7619047619047619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8">
        <f t="shared" si="6"/>
        <v>4.7619047619047619</v>
      </c>
      <c r="P30" s="6">
        <f t="shared" si="7"/>
        <v>1</v>
      </c>
      <c r="Q30" s="6">
        <f t="shared" si="8"/>
        <v>20</v>
      </c>
      <c r="R30" s="13">
        <f t="shared" si="9"/>
        <v>1</v>
      </c>
    </row>
    <row r="31" spans="1:18" x14ac:dyDescent="0.2">
      <c r="A31" s="5">
        <f t="shared" si="0"/>
        <v>21</v>
      </c>
      <c r="B31" s="6" t="s">
        <v>110</v>
      </c>
      <c r="C31" s="6" t="s">
        <v>50</v>
      </c>
      <c r="D31" s="6" t="s">
        <v>56</v>
      </c>
      <c r="E31" s="6">
        <v>21</v>
      </c>
      <c r="F31" s="7">
        <f>5/2</f>
        <v>2.5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8">
        <f t="shared" si="6"/>
        <v>2.5</v>
      </c>
      <c r="P31" s="6">
        <f t="shared" si="7"/>
        <v>1</v>
      </c>
      <c r="Q31" s="6">
        <f t="shared" si="8"/>
        <v>21</v>
      </c>
      <c r="R31" s="13">
        <f t="shared" si="9"/>
        <v>1</v>
      </c>
    </row>
    <row r="32" spans="1:18" x14ac:dyDescent="0.2">
      <c r="A32" s="5">
        <f t="shared" si="0"/>
        <v>22</v>
      </c>
      <c r="B32" s="6"/>
      <c r="C32" s="6"/>
      <c r="D32" s="6"/>
      <c r="E32" s="6"/>
      <c r="F32" s="7"/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0</v>
      </c>
      <c r="P32" s="6">
        <f t="shared" si="7"/>
        <v>0</v>
      </c>
      <c r="Q32" s="6">
        <f t="shared" si="8"/>
        <v>22</v>
      </c>
      <c r="R32" s="13">
        <f t="shared" si="9"/>
        <v>0</v>
      </c>
    </row>
    <row r="33" spans="1:18" x14ac:dyDescent="0.2">
      <c r="A33" s="5">
        <f t="shared" si="0"/>
        <v>23</v>
      </c>
      <c r="B33" s="6"/>
      <c r="C33" s="6"/>
      <c r="D33" s="6"/>
      <c r="E33" s="6"/>
      <c r="F33" s="7">
        <f t="shared" ref="F33:F38" si="10">IF(E33=0,,($E$9-E33)*$E$7*100/$E$9)</f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0</v>
      </c>
      <c r="P33" s="6">
        <f t="shared" si="7"/>
        <v>0</v>
      </c>
      <c r="Q33" s="6">
        <f t="shared" si="8"/>
        <v>23</v>
      </c>
      <c r="R33" s="13">
        <f t="shared" si="9"/>
        <v>0</v>
      </c>
    </row>
    <row r="34" spans="1:18" x14ac:dyDescent="0.2">
      <c r="A34" s="5">
        <f t="shared" si="0"/>
        <v>24</v>
      </c>
      <c r="B34" s="6"/>
      <c r="C34" s="6"/>
      <c r="D34" s="6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0</v>
      </c>
      <c r="P34" s="6">
        <f t="shared" si="7"/>
        <v>0</v>
      </c>
      <c r="Q34" s="6">
        <f t="shared" si="8"/>
        <v>24</v>
      </c>
      <c r="R34" s="13">
        <f t="shared" si="9"/>
        <v>0</v>
      </c>
    </row>
    <row r="35" spans="1:18" x14ac:dyDescent="0.2">
      <c r="A35" s="5">
        <f t="shared" si="0"/>
        <v>25</v>
      </c>
      <c r="B35" s="6"/>
      <c r="C35" s="6"/>
      <c r="D35" s="6"/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8">
        <f t="shared" si="6"/>
        <v>0</v>
      </c>
      <c r="P35" s="6">
        <f t="shared" si="7"/>
        <v>0</v>
      </c>
      <c r="Q35" s="6">
        <f t="shared" si="8"/>
        <v>25</v>
      </c>
      <c r="R35" s="13">
        <f t="shared" si="9"/>
        <v>0</v>
      </c>
    </row>
    <row r="36" spans="1:18" x14ac:dyDescent="0.2">
      <c r="A36" s="5">
        <f t="shared" si="0"/>
        <v>26</v>
      </c>
      <c r="B36" s="6"/>
      <c r="C36" s="6"/>
      <c r="D36" s="6"/>
      <c r="E36" s="6"/>
      <c r="F36" s="7">
        <f t="shared" si="10"/>
        <v>0</v>
      </c>
      <c r="G36" s="6"/>
      <c r="H36" s="7">
        <f>17/2</f>
        <v>8.5</v>
      </c>
      <c r="I36" s="6"/>
      <c r="J36" s="7">
        <f t="shared" si="3"/>
        <v>0</v>
      </c>
      <c r="K36" s="6"/>
      <c r="L36" s="7"/>
      <c r="M36" s="6"/>
      <c r="N36" s="7">
        <f t="shared" si="5"/>
        <v>0</v>
      </c>
      <c r="O36" s="8">
        <f t="shared" si="6"/>
        <v>8.5</v>
      </c>
      <c r="P36" s="6">
        <f t="shared" si="7"/>
        <v>0</v>
      </c>
      <c r="Q36" s="6">
        <f t="shared" si="8"/>
        <v>26</v>
      </c>
      <c r="R36" s="13">
        <f t="shared" si="9"/>
        <v>0</v>
      </c>
    </row>
    <row r="37" spans="1:18" x14ac:dyDescent="0.2">
      <c r="A37" s="5">
        <f t="shared" si="0"/>
        <v>27</v>
      </c>
      <c r="B37" s="6"/>
      <c r="C37" s="6"/>
      <c r="D37" s="6"/>
      <c r="E37" s="6"/>
      <c r="F37" s="7">
        <f t="shared" si="10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6"/>
      <c r="L37" s="7">
        <f>IF(K37=0,,($K$9-K37)*$K$7*100/$K$9)</f>
        <v>0</v>
      </c>
      <c r="M37" s="6"/>
      <c r="N37" s="7">
        <f t="shared" si="5"/>
        <v>0</v>
      </c>
      <c r="O37" s="8">
        <f t="shared" si="6"/>
        <v>0</v>
      </c>
      <c r="P37" s="6">
        <f t="shared" si="7"/>
        <v>0</v>
      </c>
      <c r="Q37" s="6">
        <f t="shared" si="8"/>
        <v>27</v>
      </c>
      <c r="R37" s="13">
        <f t="shared" si="9"/>
        <v>0</v>
      </c>
    </row>
    <row r="38" spans="1:18" x14ac:dyDescent="0.2">
      <c r="A38" s="5">
        <f t="shared" si="0"/>
        <v>28</v>
      </c>
      <c r="B38" s="6"/>
      <c r="C38" s="6"/>
      <c r="D38" s="6"/>
      <c r="E38" s="6"/>
      <c r="F38" s="7">
        <f t="shared" si="10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6"/>
      <c r="L38" s="7">
        <f>IF(K38=0,,($K$9-K38)*$K$7*100/$K$9)</f>
        <v>0</v>
      </c>
      <c r="M38" s="6"/>
      <c r="N38" s="7">
        <f t="shared" si="5"/>
        <v>0</v>
      </c>
      <c r="O38" s="8">
        <f t="shared" si="6"/>
        <v>0</v>
      </c>
      <c r="P38" s="6">
        <f t="shared" si="7"/>
        <v>0</v>
      </c>
      <c r="Q38" s="6">
        <f t="shared" si="8"/>
        <v>28</v>
      </c>
      <c r="R38" s="13">
        <f t="shared" si="9"/>
        <v>0</v>
      </c>
    </row>
    <row r="39" spans="1:18" x14ac:dyDescent="0.2">
      <c r="A39" s="5">
        <f t="shared" ref="A39:A52" si="11">Q39</f>
        <v>29</v>
      </c>
      <c r="B39" s="6"/>
      <c r="C39" s="6"/>
      <c r="D39" s="6"/>
      <c r="E39" s="6"/>
      <c r="F39" s="7">
        <f t="shared" ref="F39:F52" si="12">IF(E39=0,,($E$9-E39)*$E$7*100/$E$9)</f>
        <v>0</v>
      </c>
      <c r="G39" s="6"/>
      <c r="H39" s="7">
        <f t="shared" ref="H39:H52" si="13">IF(G39=0,,($G$9-G39)*$G$7*100/$G$9)</f>
        <v>0</v>
      </c>
      <c r="I39" s="6"/>
      <c r="J39" s="7">
        <f t="shared" ref="J39:J52" si="14">IF(I39=0,,($I$9-I39)*$I$7*100/$I$9)</f>
        <v>0</v>
      </c>
      <c r="K39" s="6"/>
      <c r="L39" s="7">
        <f t="shared" ref="L39:L52" si="15">IF(K39=0,,($K$9-K39)*$K$7*100/$K$9)</f>
        <v>0</v>
      </c>
      <c r="M39" s="6"/>
      <c r="N39" s="7">
        <f t="shared" ref="N39:N48" si="16">IF(M39=0,,($M$9-M39)*$M$7*100/$M$9)</f>
        <v>0</v>
      </c>
      <c r="O39" s="8">
        <f t="shared" ref="O39:O52" si="17">F39+H39+J39+L39+N39</f>
        <v>0</v>
      </c>
      <c r="P39" s="6">
        <f t="shared" ref="P39:P52" si="18">COUNTA(E39,G39,I39,K39,M39)</f>
        <v>0</v>
      </c>
      <c r="Q39" s="6">
        <f t="shared" ref="Q39:Q52" si="19">ROW(B39)-10</f>
        <v>29</v>
      </c>
      <c r="R39" s="13">
        <f t="shared" ref="R39:R52" si="20">P39/$G$3</f>
        <v>0</v>
      </c>
    </row>
    <row r="40" spans="1:18" x14ac:dyDescent="0.2">
      <c r="A40" s="5">
        <f t="shared" si="11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13"/>
        <v>0</v>
      </c>
      <c r="I40" s="6"/>
      <c r="J40" s="7">
        <f t="shared" si="14"/>
        <v>0</v>
      </c>
      <c r="K40" s="6"/>
      <c r="L40" s="7">
        <f t="shared" si="15"/>
        <v>0</v>
      </c>
      <c r="M40" s="6"/>
      <c r="N40" s="7">
        <f t="shared" si="16"/>
        <v>0</v>
      </c>
      <c r="O40" s="8">
        <f t="shared" si="17"/>
        <v>0</v>
      </c>
      <c r="P40" s="6">
        <f t="shared" si="18"/>
        <v>0</v>
      </c>
      <c r="Q40" s="6">
        <f t="shared" si="19"/>
        <v>30</v>
      </c>
      <c r="R40" s="13">
        <f t="shared" si="20"/>
        <v>0</v>
      </c>
    </row>
    <row r="41" spans="1:18" x14ac:dyDescent="0.2">
      <c r="A41" s="5">
        <f t="shared" si="11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13"/>
        <v>0</v>
      </c>
      <c r="I41" s="6"/>
      <c r="J41" s="7">
        <f t="shared" si="14"/>
        <v>0</v>
      </c>
      <c r="K41" s="6"/>
      <c r="L41" s="7">
        <f t="shared" si="15"/>
        <v>0</v>
      </c>
      <c r="M41" s="6"/>
      <c r="N41" s="7">
        <f t="shared" si="16"/>
        <v>0</v>
      </c>
      <c r="O41" s="8">
        <f t="shared" si="17"/>
        <v>0</v>
      </c>
      <c r="P41" s="6">
        <f t="shared" si="18"/>
        <v>0</v>
      </c>
      <c r="Q41" s="6">
        <f t="shared" si="19"/>
        <v>31</v>
      </c>
      <c r="R41" s="13">
        <f t="shared" si="20"/>
        <v>0</v>
      </c>
    </row>
    <row r="42" spans="1:18" x14ac:dyDescent="0.2">
      <c r="A42" s="5">
        <f t="shared" si="11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13"/>
        <v>0</v>
      </c>
      <c r="I42" s="6"/>
      <c r="J42" s="7">
        <f t="shared" si="14"/>
        <v>0</v>
      </c>
      <c r="K42" s="6"/>
      <c r="L42" s="7">
        <f t="shared" si="15"/>
        <v>0</v>
      </c>
      <c r="M42" s="6"/>
      <c r="N42" s="7">
        <f t="shared" si="16"/>
        <v>0</v>
      </c>
      <c r="O42" s="8">
        <f t="shared" si="17"/>
        <v>0</v>
      </c>
      <c r="P42" s="6">
        <f t="shared" si="18"/>
        <v>0</v>
      </c>
      <c r="Q42" s="6">
        <f t="shared" si="19"/>
        <v>32</v>
      </c>
      <c r="R42" s="13">
        <f t="shared" si="20"/>
        <v>0</v>
      </c>
    </row>
    <row r="43" spans="1:18" x14ac:dyDescent="0.2">
      <c r="A43" s="5">
        <f t="shared" si="11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13"/>
        <v>0</v>
      </c>
      <c r="I43" s="6"/>
      <c r="J43" s="7">
        <f t="shared" si="14"/>
        <v>0</v>
      </c>
      <c r="K43" s="6"/>
      <c r="L43" s="7">
        <f t="shared" si="15"/>
        <v>0</v>
      </c>
      <c r="M43" s="6"/>
      <c r="N43" s="7">
        <f t="shared" si="16"/>
        <v>0</v>
      </c>
      <c r="O43" s="8">
        <f t="shared" si="17"/>
        <v>0</v>
      </c>
      <c r="P43" s="6">
        <f t="shared" si="18"/>
        <v>0</v>
      </c>
      <c r="Q43" s="6">
        <f t="shared" si="19"/>
        <v>33</v>
      </c>
      <c r="R43" s="13">
        <f t="shared" si="20"/>
        <v>0</v>
      </c>
    </row>
    <row r="44" spans="1:18" x14ac:dyDescent="0.2">
      <c r="A44" s="5">
        <f t="shared" si="11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13"/>
        <v>0</v>
      </c>
      <c r="I44" s="6"/>
      <c r="J44" s="7">
        <f t="shared" si="14"/>
        <v>0</v>
      </c>
      <c r="K44" s="6"/>
      <c r="L44" s="7">
        <f t="shared" si="15"/>
        <v>0</v>
      </c>
      <c r="M44" s="6"/>
      <c r="N44" s="7">
        <f t="shared" si="16"/>
        <v>0</v>
      </c>
      <c r="O44" s="8">
        <f t="shared" si="17"/>
        <v>0</v>
      </c>
      <c r="P44" s="6">
        <f t="shared" si="18"/>
        <v>0</v>
      </c>
      <c r="Q44" s="6">
        <f t="shared" si="19"/>
        <v>34</v>
      </c>
      <c r="R44" s="13">
        <f t="shared" si="20"/>
        <v>0</v>
      </c>
    </row>
    <row r="45" spans="1:18" x14ac:dyDescent="0.2">
      <c r="A45" s="5">
        <f t="shared" si="11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13"/>
        <v>0</v>
      </c>
      <c r="I45" s="6"/>
      <c r="J45" s="7">
        <f t="shared" si="14"/>
        <v>0</v>
      </c>
      <c r="K45" s="6"/>
      <c r="L45" s="7">
        <f t="shared" si="15"/>
        <v>0</v>
      </c>
      <c r="M45" s="6"/>
      <c r="N45" s="7">
        <f t="shared" si="16"/>
        <v>0</v>
      </c>
      <c r="O45" s="8">
        <f t="shared" si="17"/>
        <v>0</v>
      </c>
      <c r="P45" s="6">
        <f t="shared" si="18"/>
        <v>0</v>
      </c>
      <c r="Q45" s="6">
        <f t="shared" si="19"/>
        <v>35</v>
      </c>
      <c r="R45" s="13">
        <f t="shared" si="20"/>
        <v>0</v>
      </c>
    </row>
    <row r="46" spans="1:18" x14ac:dyDescent="0.2">
      <c r="A46" s="5">
        <f t="shared" si="11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13"/>
        <v>0</v>
      </c>
      <c r="I46" s="6"/>
      <c r="J46" s="7">
        <f t="shared" si="14"/>
        <v>0</v>
      </c>
      <c r="K46" s="6"/>
      <c r="L46" s="7">
        <f t="shared" si="15"/>
        <v>0</v>
      </c>
      <c r="M46" s="6"/>
      <c r="N46" s="7">
        <f t="shared" si="16"/>
        <v>0</v>
      </c>
      <c r="O46" s="8">
        <f t="shared" si="17"/>
        <v>0</v>
      </c>
      <c r="P46" s="6">
        <f t="shared" si="18"/>
        <v>0</v>
      </c>
      <c r="Q46" s="6">
        <f t="shared" si="19"/>
        <v>36</v>
      </c>
      <c r="R46" s="13">
        <f t="shared" si="20"/>
        <v>0</v>
      </c>
    </row>
    <row r="47" spans="1:18" x14ac:dyDescent="0.2">
      <c r="A47" s="5">
        <f t="shared" si="11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13"/>
        <v>0</v>
      </c>
      <c r="I47" s="6"/>
      <c r="J47" s="7">
        <f t="shared" si="14"/>
        <v>0</v>
      </c>
      <c r="K47" s="6"/>
      <c r="L47" s="7">
        <f t="shared" si="15"/>
        <v>0</v>
      </c>
      <c r="M47" s="6"/>
      <c r="N47" s="7">
        <f t="shared" si="16"/>
        <v>0</v>
      </c>
      <c r="O47" s="8">
        <f t="shared" si="17"/>
        <v>0</v>
      </c>
      <c r="P47" s="6">
        <f t="shared" si="18"/>
        <v>0</v>
      </c>
      <c r="Q47" s="6">
        <f t="shared" si="19"/>
        <v>37</v>
      </c>
      <c r="R47" s="13">
        <f t="shared" si="20"/>
        <v>0</v>
      </c>
    </row>
    <row r="48" spans="1:18" x14ac:dyDescent="0.2">
      <c r="A48" s="5">
        <f t="shared" si="11"/>
        <v>38</v>
      </c>
      <c r="B48" s="6"/>
      <c r="C48" s="6"/>
      <c r="D48" s="6"/>
      <c r="E48" s="6"/>
      <c r="F48" s="7">
        <f t="shared" si="12"/>
        <v>0</v>
      </c>
      <c r="G48" s="6"/>
      <c r="H48" s="7">
        <f t="shared" si="13"/>
        <v>0</v>
      </c>
      <c r="I48" s="6"/>
      <c r="J48" s="7">
        <f t="shared" si="14"/>
        <v>0</v>
      </c>
      <c r="K48" s="6"/>
      <c r="L48" s="7">
        <f t="shared" si="15"/>
        <v>0</v>
      </c>
      <c r="M48" s="6"/>
      <c r="N48" s="7">
        <f t="shared" si="16"/>
        <v>0</v>
      </c>
      <c r="O48" s="8">
        <f t="shared" si="17"/>
        <v>0</v>
      </c>
      <c r="P48" s="6">
        <f t="shared" si="18"/>
        <v>0</v>
      </c>
      <c r="Q48" s="6">
        <f t="shared" si="19"/>
        <v>38</v>
      </c>
      <c r="R48" s="13">
        <f t="shared" si="20"/>
        <v>0</v>
      </c>
    </row>
    <row r="49" spans="1:18" x14ac:dyDescent="0.2">
      <c r="A49" s="5">
        <f t="shared" si="11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si="13"/>
        <v>0</v>
      </c>
      <c r="I49" s="6"/>
      <c r="J49" s="7">
        <f t="shared" si="14"/>
        <v>0</v>
      </c>
      <c r="K49" s="6"/>
      <c r="L49" s="7">
        <f t="shared" si="15"/>
        <v>0</v>
      </c>
      <c r="M49" s="6"/>
      <c r="N49" s="7"/>
      <c r="O49" s="8">
        <f t="shared" si="17"/>
        <v>0</v>
      </c>
      <c r="P49" s="6">
        <f t="shared" si="18"/>
        <v>0</v>
      </c>
      <c r="Q49" s="6">
        <f t="shared" si="19"/>
        <v>39</v>
      </c>
      <c r="R49" s="13">
        <f t="shared" si="20"/>
        <v>0</v>
      </c>
    </row>
    <row r="50" spans="1:18" x14ac:dyDescent="0.2">
      <c r="A50" s="5">
        <f t="shared" si="11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14"/>
        <v>0</v>
      </c>
      <c r="K50" s="6"/>
      <c r="L50" s="7">
        <f t="shared" si="15"/>
        <v>0</v>
      </c>
      <c r="M50" s="6"/>
      <c r="N50" s="7">
        <f>IF(M50=0,,($M$9-M50)*$M$7*100/$M$9)</f>
        <v>0</v>
      </c>
      <c r="O50" s="8">
        <f t="shared" si="17"/>
        <v>0</v>
      </c>
      <c r="P50" s="6">
        <f t="shared" si="18"/>
        <v>0</v>
      </c>
      <c r="Q50" s="6">
        <f t="shared" si="19"/>
        <v>40</v>
      </c>
      <c r="R50" s="13">
        <f t="shared" si="20"/>
        <v>0</v>
      </c>
    </row>
    <row r="51" spans="1:18" x14ac:dyDescent="0.2">
      <c r="A51" s="5">
        <f t="shared" si="11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14"/>
        <v>0</v>
      </c>
      <c r="K51" s="6"/>
      <c r="L51" s="7">
        <f t="shared" si="15"/>
        <v>0</v>
      </c>
      <c r="M51" s="6"/>
      <c r="N51" s="7">
        <f>IF(M51=0,,($M$9-M51)*$M$7*100/$M$9)</f>
        <v>0</v>
      </c>
      <c r="O51" s="8">
        <f t="shared" si="17"/>
        <v>0</v>
      </c>
      <c r="P51" s="6">
        <f t="shared" si="18"/>
        <v>0</v>
      </c>
      <c r="Q51" s="6">
        <f t="shared" si="19"/>
        <v>41</v>
      </c>
      <c r="R51" s="13">
        <f t="shared" si="20"/>
        <v>0</v>
      </c>
    </row>
    <row r="52" spans="1:18" x14ac:dyDescent="0.2">
      <c r="A52" s="5">
        <f t="shared" si="11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14"/>
        <v>0</v>
      </c>
      <c r="K52" s="6"/>
      <c r="L52" s="7">
        <f t="shared" si="15"/>
        <v>0</v>
      </c>
      <c r="M52" s="6"/>
      <c r="N52" s="7">
        <f>IF(M52=0,,($M$9-M52)*$M$7*100/$M$9)</f>
        <v>0</v>
      </c>
      <c r="O52" s="8">
        <f t="shared" si="17"/>
        <v>0</v>
      </c>
      <c r="P52" s="6">
        <f t="shared" si="18"/>
        <v>0</v>
      </c>
      <c r="Q52" s="6">
        <f t="shared" si="19"/>
        <v>42</v>
      </c>
      <c r="R52" s="13">
        <f t="shared" si="20"/>
        <v>0</v>
      </c>
    </row>
    <row r="53" spans="1:18" x14ac:dyDescent="0.2">
      <c r="A53" s="29" t="s">
        <v>17</v>
      </c>
      <c r="B53" s="29"/>
      <c r="C53" s="30"/>
      <c r="E53">
        <f>COUNTA(E11:E52)</f>
        <v>21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2" t="s">
        <v>30</v>
      </c>
      <c r="B54" s="32"/>
      <c r="C54" s="32"/>
      <c r="E54" s="12">
        <f>E53/$G$2</f>
        <v>1</v>
      </c>
      <c r="G54" s="12">
        <f>G53/$G$2</f>
        <v>0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A11:R38">
    <sortCondition descending="1" ref="O11:O38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9" sqref="D1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8" x14ac:dyDescent="0.2">
      <c r="E2" s="33" t="s">
        <v>26</v>
      </c>
      <c r="F2" s="33"/>
      <c r="G2" s="11">
        <f>COUNTA(B11:B52)</f>
        <v>3</v>
      </c>
    </row>
    <row r="3" spans="1:18" x14ac:dyDescent="0.2">
      <c r="B3" s="2"/>
      <c r="E3" s="33" t="s">
        <v>28</v>
      </c>
      <c r="F3" s="33"/>
      <c r="G3" s="11">
        <f>COUNTA(E8:N8)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28" t="s">
        <v>297</v>
      </c>
      <c r="F6" s="28"/>
      <c r="G6" s="28"/>
      <c r="H6" s="28"/>
      <c r="I6" s="28"/>
      <c r="J6" s="28"/>
      <c r="K6" s="28"/>
      <c r="L6" s="28"/>
      <c r="M6" s="28"/>
      <c r="N6" s="28"/>
    </row>
    <row r="7" spans="1:18" x14ac:dyDescent="0.2">
      <c r="D7" s="1" t="s">
        <v>10</v>
      </c>
      <c r="E7" s="25">
        <v>1</v>
      </c>
      <c r="F7" s="26"/>
      <c r="G7" s="25"/>
      <c r="H7" s="26"/>
      <c r="I7" s="25"/>
      <c r="J7" s="26"/>
      <c r="K7" s="25"/>
      <c r="L7" s="26"/>
      <c r="M7" s="25"/>
      <c r="N7" s="26"/>
    </row>
    <row r="8" spans="1:18" x14ac:dyDescent="0.2">
      <c r="D8" s="1" t="s">
        <v>1</v>
      </c>
      <c r="E8" s="31">
        <v>45942</v>
      </c>
      <c r="F8" s="31"/>
      <c r="G8" s="38"/>
      <c r="H8" s="39"/>
      <c r="I8" s="38"/>
      <c r="J8" s="39"/>
      <c r="K8" s="31"/>
      <c r="L8" s="31"/>
      <c r="M8" s="31"/>
      <c r="N8" s="31"/>
    </row>
    <row r="9" spans="1:18" x14ac:dyDescent="0.2">
      <c r="D9" s="1" t="s">
        <v>2</v>
      </c>
      <c r="E9" s="28">
        <v>3</v>
      </c>
      <c r="F9" s="28"/>
      <c r="G9" s="25"/>
      <c r="H9" s="26"/>
      <c r="I9" s="25"/>
      <c r="J9" s="26"/>
      <c r="K9" s="28"/>
      <c r="L9" s="28"/>
      <c r="M9" s="28"/>
      <c r="N9" s="2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298</v>
      </c>
      <c r="C11" s="6" t="s">
        <v>293</v>
      </c>
      <c r="D11" s="6" t="s">
        <v>132</v>
      </c>
      <c r="E11" s="6">
        <v>1</v>
      </c>
      <c r="F11" s="7">
        <f t="shared" ref="F11:F16" si="1">IF(E11=0,,($E$9-E11)*$E$7*100/$E$9)</f>
        <v>66.666666666666671</v>
      </c>
      <c r="G11" s="6"/>
      <c r="H11" s="7">
        <f>IF(G11=0,,($G$9-G11)*$G$7*100/$G$9)</f>
        <v>0</v>
      </c>
      <c r="I11" s="6"/>
      <c r="J11" s="7">
        <f t="shared" ref="J11:J16" si="2">IF(I11=0,,($I$9-I11)*$I$7*100/$I$9)</f>
        <v>0</v>
      </c>
      <c r="K11" s="6"/>
      <c r="L11" s="7">
        <f>IF(K11=0,,($K$9-K11)*$K$7*100/$K$9)</f>
        <v>0</v>
      </c>
      <c r="M11" s="6"/>
      <c r="N11" s="7">
        <f t="shared" ref="N11:N16" si="3">IF(M11=0,,($M$9-M11)*$M$7*100/$M$9)</f>
        <v>0</v>
      </c>
      <c r="O11" s="8">
        <f>F11+H11+J11+L11+N11</f>
        <v>66.666666666666671</v>
      </c>
      <c r="P11" s="6">
        <f t="shared" ref="P11:P16" si="4">COUNTA(E11,G11,I11,K11,M11)</f>
        <v>1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299</v>
      </c>
      <c r="C12" s="6" t="s">
        <v>300</v>
      </c>
      <c r="D12" s="6" t="s">
        <v>66</v>
      </c>
      <c r="E12" s="6">
        <v>2</v>
      </c>
      <c r="F12" s="7">
        <f t="shared" si="1"/>
        <v>33.333333333333336</v>
      </c>
      <c r="G12" s="6"/>
      <c r="H12" s="7">
        <f>IF(G12=0,,($G$9-G12)*$G$7*100/$G$9)</f>
        <v>0</v>
      </c>
      <c r="I12" s="6"/>
      <c r="J12" s="7">
        <f t="shared" si="2"/>
        <v>0</v>
      </c>
      <c r="K12" s="6"/>
      <c r="L12" s="7">
        <f>IF(K12=0,,($K$9-K12)*$K$7*100/$K$9)</f>
        <v>0</v>
      </c>
      <c r="M12" s="6"/>
      <c r="N12" s="7">
        <f t="shared" si="3"/>
        <v>0</v>
      </c>
      <c r="O12" s="8">
        <f t="shared" ref="O12:O16" si="7">F12+H12+J12+L12+N12</f>
        <v>33.333333333333336</v>
      </c>
      <c r="P12" s="6">
        <f t="shared" si="4"/>
        <v>1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301</v>
      </c>
      <c r="C13" s="6" t="s">
        <v>302</v>
      </c>
      <c r="D13" s="6" t="s">
        <v>303</v>
      </c>
      <c r="E13" s="6">
        <v>3</v>
      </c>
      <c r="F13" s="7">
        <f>33/2</f>
        <v>16.5</v>
      </c>
      <c r="G13" s="6"/>
      <c r="H13" s="7"/>
      <c r="I13" s="6"/>
      <c r="J13" s="7">
        <f t="shared" si="2"/>
        <v>0</v>
      </c>
      <c r="K13" s="6"/>
      <c r="L13" s="7">
        <f>IF(K13=0,,($K$9-K13)*$K$7*100/$K$9)</f>
        <v>0</v>
      </c>
      <c r="M13" s="6"/>
      <c r="N13" s="7">
        <f t="shared" si="3"/>
        <v>0</v>
      </c>
      <c r="O13" s="8">
        <f t="shared" si="7"/>
        <v>16.5</v>
      </c>
      <c r="P13" s="6">
        <f t="shared" si="4"/>
        <v>1</v>
      </c>
      <c r="Q13" s="6">
        <f t="shared" si="5"/>
        <v>3</v>
      </c>
      <c r="R13" s="13">
        <f t="shared" si="6"/>
        <v>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>IF(G14=0,,($G$9-G14)*$G$7*100/$G$9)</f>
        <v>0</v>
      </c>
      <c r="I14" s="6"/>
      <c r="J14" s="7">
        <f t="shared" si="2"/>
        <v>0</v>
      </c>
      <c r="K14" s="6"/>
      <c r="L14" s="7">
        <f>IF(K14=0,,($K$9-K14)*$K$7*100/$K$9)</f>
        <v>0</v>
      </c>
      <c r="M14" s="6"/>
      <c r="N14" s="7">
        <f t="shared" si="3"/>
        <v>0</v>
      </c>
      <c r="O14" s="8">
        <f t="shared" si="7"/>
        <v>0</v>
      </c>
      <c r="P14" s="6">
        <f t="shared" si="4"/>
        <v>0</v>
      </c>
      <c r="Q14" s="6">
        <f t="shared" si="5"/>
        <v>4</v>
      </c>
      <c r="R14" s="13">
        <f t="shared" si="6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>IF(G15=0,,($G$9-G15)*$G$7*100/$G$9)</f>
        <v>0</v>
      </c>
      <c r="I15" s="6"/>
      <c r="J15" s="7">
        <f t="shared" si="2"/>
        <v>0</v>
      </c>
      <c r="K15" s="6"/>
      <c r="L15" s="7">
        <f>IF(K15=0,,($K$9-K15)*$K$7*100/$K$9)</f>
        <v>0</v>
      </c>
      <c r="M15" s="6"/>
      <c r="N15" s="7">
        <f t="shared" si="3"/>
        <v>0</v>
      </c>
      <c r="O15" s="8">
        <f t="shared" si="7"/>
        <v>0</v>
      </c>
      <c r="P15" s="6">
        <f t="shared" si="4"/>
        <v>0</v>
      </c>
      <c r="Q15" s="6">
        <f t="shared" si="5"/>
        <v>5</v>
      </c>
      <c r="R15" s="13">
        <f t="shared" si="6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>IF(G16=0,,($G$9-G16)*$G$7*100/$G$9)</f>
        <v>0</v>
      </c>
      <c r="I16" s="6"/>
      <c r="J16" s="7">
        <f t="shared" si="2"/>
        <v>0</v>
      </c>
      <c r="K16" s="6"/>
      <c r="L16" s="7"/>
      <c r="M16" s="6"/>
      <c r="N16" s="7">
        <f t="shared" si="3"/>
        <v>0</v>
      </c>
      <c r="O16" s="8">
        <f t="shared" si="7"/>
        <v>0</v>
      </c>
      <c r="P16" s="6">
        <f t="shared" si="4"/>
        <v>0</v>
      </c>
      <c r="Q16" s="6">
        <f t="shared" si="5"/>
        <v>6</v>
      </c>
      <c r="R16" s="13">
        <f t="shared" si="6"/>
        <v>0</v>
      </c>
    </row>
    <row r="17" spans="1:18" x14ac:dyDescent="0.2">
      <c r="A17" s="5">
        <f t="shared" ref="A17:A52" si="8">Q17</f>
        <v>7</v>
      </c>
      <c r="B17" s="6"/>
      <c r="C17" s="6"/>
      <c r="D17" s="6"/>
      <c r="E17" s="6"/>
      <c r="F17" s="7">
        <f t="shared" ref="F17:F33" si="9">IF(E17=0,,($E$9-E17)*$E$7*100/$E$9)</f>
        <v>0</v>
      </c>
      <c r="G17" s="6"/>
      <c r="H17" s="7">
        <f t="shared" ref="H17:H52" si="10">IF(G17=0,,($G$9-G17)*$G$7*100/$G$9)</f>
        <v>0</v>
      </c>
      <c r="I17" s="6"/>
      <c r="J17" s="7">
        <f t="shared" ref="J17:J52" si="11">IF(I17=0,,($I$9-I17)*$I$7*100/$I$9)</f>
        <v>0</v>
      </c>
      <c r="K17" s="6"/>
      <c r="L17" s="7">
        <f t="shared" ref="L17:L35" si="12">IF(K17=0,,($K$9-K17)*$K$7*100/$K$9)</f>
        <v>0</v>
      </c>
      <c r="M17" s="6"/>
      <c r="N17" s="7">
        <f t="shared" ref="N17:N48" si="13">IF(M17=0,,($M$9-M17)*$M$7*100/$M$9)</f>
        <v>0</v>
      </c>
      <c r="O17" s="8">
        <f t="shared" ref="O17:O19" si="14">F17+H17+J17+L17+N17</f>
        <v>0</v>
      </c>
      <c r="P17" s="6">
        <f t="shared" ref="P17:P52" si="15">COUNTA(E17,G17,I17,K17,M17)</f>
        <v>0</v>
      </c>
      <c r="Q17" s="6">
        <f t="shared" ref="Q17:Q52" si="16">ROW(B17)-10</f>
        <v>7</v>
      </c>
      <c r="R17" s="13">
        <f t="shared" ref="R17:R52" si="17">P17/$G$3</f>
        <v>0</v>
      </c>
    </row>
    <row r="18" spans="1:18" x14ac:dyDescent="0.2">
      <c r="A18" s="5">
        <f t="shared" si="8"/>
        <v>8</v>
      </c>
      <c r="B18" s="6"/>
      <c r="C18" s="6"/>
      <c r="D18" s="6"/>
      <c r="E18" s="6"/>
      <c r="F18" s="7">
        <f t="shared" si="9"/>
        <v>0</v>
      </c>
      <c r="G18" s="6"/>
      <c r="H18" s="7">
        <f t="shared" si="10"/>
        <v>0</v>
      </c>
      <c r="I18" s="6"/>
      <c r="J18" s="7">
        <f t="shared" si="11"/>
        <v>0</v>
      </c>
      <c r="K18" s="6"/>
      <c r="L18" s="7">
        <f t="shared" si="12"/>
        <v>0</v>
      </c>
      <c r="M18" s="6"/>
      <c r="N18" s="7">
        <f t="shared" si="13"/>
        <v>0</v>
      </c>
      <c r="O18" s="8">
        <f t="shared" si="14"/>
        <v>0</v>
      </c>
      <c r="P18" s="6">
        <f t="shared" si="15"/>
        <v>0</v>
      </c>
      <c r="Q18" s="6">
        <f t="shared" si="16"/>
        <v>8</v>
      </c>
      <c r="R18" s="13">
        <f t="shared" si="17"/>
        <v>0</v>
      </c>
    </row>
    <row r="19" spans="1:18" x14ac:dyDescent="0.2">
      <c r="A19" s="5">
        <f t="shared" si="8"/>
        <v>9</v>
      </c>
      <c r="B19" s="6"/>
      <c r="C19" s="6"/>
      <c r="D19" s="6"/>
      <c r="E19" s="6"/>
      <c r="F19" s="7">
        <f t="shared" si="9"/>
        <v>0</v>
      </c>
      <c r="G19" s="6"/>
      <c r="H19" s="7">
        <f t="shared" si="10"/>
        <v>0</v>
      </c>
      <c r="I19" s="6"/>
      <c r="J19" s="7">
        <f t="shared" si="11"/>
        <v>0</v>
      </c>
      <c r="K19" s="6"/>
      <c r="L19" s="7">
        <f t="shared" si="12"/>
        <v>0</v>
      </c>
      <c r="M19" s="6"/>
      <c r="N19" s="7">
        <f t="shared" si="13"/>
        <v>0</v>
      </c>
      <c r="O19" s="8">
        <f t="shared" si="14"/>
        <v>0</v>
      </c>
      <c r="P19" s="6">
        <f t="shared" si="15"/>
        <v>0</v>
      </c>
      <c r="Q19" s="6">
        <f t="shared" si="16"/>
        <v>9</v>
      </c>
      <c r="R19" s="13">
        <f t="shared" si="17"/>
        <v>0</v>
      </c>
    </row>
    <row r="20" spans="1:18" x14ac:dyDescent="0.2">
      <c r="A20" s="5">
        <f t="shared" si="8"/>
        <v>10</v>
      </c>
      <c r="B20" s="6"/>
      <c r="C20" s="6"/>
      <c r="D20" s="6"/>
      <c r="E20" s="6"/>
      <c r="F20" s="7">
        <f t="shared" si="9"/>
        <v>0</v>
      </c>
      <c r="G20" s="6"/>
      <c r="H20" s="7">
        <f t="shared" si="10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13"/>
        <v>0</v>
      </c>
      <c r="O20" s="8">
        <f>F20+H20+J20+L20+N20</f>
        <v>0</v>
      </c>
      <c r="P20" s="6">
        <f t="shared" si="15"/>
        <v>0</v>
      </c>
      <c r="Q20" s="6">
        <f t="shared" si="16"/>
        <v>10</v>
      </c>
      <c r="R20" s="13">
        <f t="shared" si="17"/>
        <v>0</v>
      </c>
    </row>
    <row r="21" spans="1:18" x14ac:dyDescent="0.2">
      <c r="A21" s="5">
        <f t="shared" si="8"/>
        <v>11</v>
      </c>
      <c r="B21" s="6"/>
      <c r="C21" s="6"/>
      <c r="D21" s="6"/>
      <c r="E21" s="6"/>
      <c r="F21" s="7">
        <f t="shared" si="9"/>
        <v>0</v>
      </c>
      <c r="G21" s="6"/>
      <c r="H21" s="7">
        <f t="shared" si="10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13"/>
        <v>0</v>
      </c>
      <c r="O21" s="8">
        <f t="shared" ref="O21:O52" si="18">F21+H21+J21+L21+N21</f>
        <v>0</v>
      </c>
      <c r="P21" s="6">
        <f t="shared" si="15"/>
        <v>0</v>
      </c>
      <c r="Q21" s="6">
        <f t="shared" si="16"/>
        <v>11</v>
      </c>
      <c r="R21" s="13">
        <f t="shared" si="17"/>
        <v>0</v>
      </c>
    </row>
    <row r="22" spans="1:18" x14ac:dyDescent="0.2">
      <c r="A22" s="5">
        <f t="shared" si="8"/>
        <v>12</v>
      </c>
      <c r="B22" s="6"/>
      <c r="C22" s="6"/>
      <c r="D22" s="6"/>
      <c r="E22" s="6"/>
      <c r="F22" s="7">
        <f t="shared" si="9"/>
        <v>0</v>
      </c>
      <c r="G22" s="6"/>
      <c r="H22" s="7">
        <f t="shared" si="10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13"/>
        <v>0</v>
      </c>
      <c r="O22" s="8">
        <f t="shared" si="18"/>
        <v>0</v>
      </c>
      <c r="P22" s="6">
        <f t="shared" si="15"/>
        <v>0</v>
      </c>
      <c r="Q22" s="6">
        <f t="shared" si="16"/>
        <v>12</v>
      </c>
      <c r="R22" s="13">
        <f t="shared" si="17"/>
        <v>0</v>
      </c>
    </row>
    <row r="23" spans="1:18" x14ac:dyDescent="0.2">
      <c r="A23" s="5">
        <f t="shared" si="8"/>
        <v>13</v>
      </c>
      <c r="B23" s="6"/>
      <c r="C23" s="6"/>
      <c r="D23" s="6"/>
      <c r="E23" s="6"/>
      <c r="F23" s="7">
        <f t="shared" si="9"/>
        <v>0</v>
      </c>
      <c r="G23" s="6"/>
      <c r="H23" s="7">
        <f t="shared" si="10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13"/>
        <v>0</v>
      </c>
      <c r="O23" s="8">
        <f t="shared" si="18"/>
        <v>0</v>
      </c>
      <c r="P23" s="6">
        <f t="shared" si="15"/>
        <v>0</v>
      </c>
      <c r="Q23" s="6">
        <f t="shared" si="16"/>
        <v>13</v>
      </c>
      <c r="R23" s="13">
        <f t="shared" si="17"/>
        <v>0</v>
      </c>
    </row>
    <row r="24" spans="1:18" x14ac:dyDescent="0.2">
      <c r="A24" s="5">
        <f t="shared" si="8"/>
        <v>14</v>
      </c>
      <c r="B24" s="6"/>
      <c r="C24" s="6"/>
      <c r="D24" s="6"/>
      <c r="E24" s="6"/>
      <c r="F24" s="7">
        <f t="shared" si="9"/>
        <v>0</v>
      </c>
      <c r="G24" s="6"/>
      <c r="H24" s="7">
        <f t="shared" si="10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13"/>
        <v>0</v>
      </c>
      <c r="O24" s="8">
        <f t="shared" si="18"/>
        <v>0</v>
      </c>
      <c r="P24" s="6">
        <f t="shared" si="15"/>
        <v>0</v>
      </c>
      <c r="Q24" s="6">
        <f t="shared" si="16"/>
        <v>14</v>
      </c>
      <c r="R24" s="13">
        <f t="shared" si="17"/>
        <v>0</v>
      </c>
    </row>
    <row r="25" spans="1:18" x14ac:dyDescent="0.2">
      <c r="A25" s="5">
        <f t="shared" si="8"/>
        <v>15</v>
      </c>
      <c r="B25" s="6"/>
      <c r="C25" s="6"/>
      <c r="D25" s="6"/>
      <c r="E25" s="6"/>
      <c r="F25" s="7">
        <f t="shared" si="9"/>
        <v>0</v>
      </c>
      <c r="G25" s="6"/>
      <c r="H25" s="7">
        <f t="shared" si="10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13"/>
        <v>0</v>
      </c>
      <c r="O25" s="8">
        <f t="shared" si="18"/>
        <v>0</v>
      </c>
      <c r="P25" s="6">
        <f t="shared" si="15"/>
        <v>0</v>
      </c>
      <c r="Q25" s="6">
        <f t="shared" si="16"/>
        <v>15</v>
      </c>
      <c r="R25" s="13">
        <f t="shared" si="17"/>
        <v>0</v>
      </c>
    </row>
    <row r="26" spans="1:18" x14ac:dyDescent="0.2">
      <c r="A26" s="6">
        <f t="shared" si="8"/>
        <v>16</v>
      </c>
      <c r="B26" s="6"/>
      <c r="C26" s="6"/>
      <c r="D26" s="6"/>
      <c r="E26" s="6"/>
      <c r="F26" s="7">
        <f t="shared" si="9"/>
        <v>0</v>
      </c>
      <c r="G26" s="6"/>
      <c r="H26" s="7">
        <f t="shared" si="10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13"/>
        <v>0</v>
      </c>
      <c r="O26" s="8">
        <f t="shared" si="18"/>
        <v>0</v>
      </c>
      <c r="P26" s="6">
        <f t="shared" si="15"/>
        <v>0</v>
      </c>
      <c r="Q26" s="6">
        <f t="shared" si="16"/>
        <v>16</v>
      </c>
      <c r="R26" s="13">
        <f t="shared" si="17"/>
        <v>0</v>
      </c>
    </row>
    <row r="27" spans="1:18" x14ac:dyDescent="0.2">
      <c r="A27" s="5">
        <f t="shared" si="8"/>
        <v>17</v>
      </c>
      <c r="B27" s="6"/>
      <c r="C27" s="15"/>
      <c r="D27" s="6"/>
      <c r="E27" s="6"/>
      <c r="F27" s="7">
        <f t="shared" si="9"/>
        <v>0</v>
      </c>
      <c r="G27" s="6"/>
      <c r="H27" s="7">
        <f t="shared" si="10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13"/>
        <v>0</v>
      </c>
      <c r="O27" s="8">
        <f t="shared" si="18"/>
        <v>0</v>
      </c>
      <c r="P27" s="6">
        <f t="shared" si="15"/>
        <v>0</v>
      </c>
      <c r="Q27" s="6">
        <f t="shared" si="16"/>
        <v>17</v>
      </c>
      <c r="R27" s="13">
        <f t="shared" si="17"/>
        <v>0</v>
      </c>
    </row>
    <row r="28" spans="1:18" x14ac:dyDescent="0.2">
      <c r="A28" s="5">
        <f t="shared" si="8"/>
        <v>18</v>
      </c>
      <c r="B28" s="6"/>
      <c r="C28" s="6"/>
      <c r="D28" s="6"/>
      <c r="E28" s="6"/>
      <c r="F28" s="7">
        <f t="shared" si="9"/>
        <v>0</v>
      </c>
      <c r="G28" s="6"/>
      <c r="H28" s="7">
        <f t="shared" si="10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13"/>
        <v>0</v>
      </c>
      <c r="O28" s="8">
        <f t="shared" si="18"/>
        <v>0</v>
      </c>
      <c r="P28" s="6">
        <f t="shared" si="15"/>
        <v>0</v>
      </c>
      <c r="Q28" s="6">
        <f t="shared" si="16"/>
        <v>18</v>
      </c>
      <c r="R28" s="13">
        <f t="shared" si="17"/>
        <v>0</v>
      </c>
    </row>
    <row r="29" spans="1:18" x14ac:dyDescent="0.2">
      <c r="A29" s="6">
        <f t="shared" si="8"/>
        <v>19</v>
      </c>
      <c r="B29" s="6"/>
      <c r="C29" s="6"/>
      <c r="D29" s="6"/>
      <c r="E29" s="6"/>
      <c r="F29" s="7">
        <f t="shared" si="9"/>
        <v>0</v>
      </c>
      <c r="G29" s="6"/>
      <c r="H29" s="7">
        <f t="shared" si="10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13"/>
        <v>0</v>
      </c>
      <c r="O29" s="8">
        <f t="shared" si="18"/>
        <v>0</v>
      </c>
      <c r="P29" s="6">
        <f t="shared" si="15"/>
        <v>0</v>
      </c>
      <c r="Q29" s="6">
        <f t="shared" si="16"/>
        <v>19</v>
      </c>
      <c r="R29" s="13">
        <f t="shared" si="17"/>
        <v>0</v>
      </c>
    </row>
    <row r="30" spans="1:18" x14ac:dyDescent="0.2">
      <c r="A30" s="5">
        <f t="shared" si="8"/>
        <v>20</v>
      </c>
      <c r="B30" s="6"/>
      <c r="C30" s="6"/>
      <c r="D30" s="6"/>
      <c r="E30" s="6"/>
      <c r="F30" s="7">
        <f t="shared" si="9"/>
        <v>0</v>
      </c>
      <c r="G30" s="6"/>
      <c r="H30" s="7">
        <f t="shared" si="10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13"/>
        <v>0</v>
      </c>
      <c r="O30" s="8">
        <f t="shared" si="18"/>
        <v>0</v>
      </c>
      <c r="P30" s="6">
        <f t="shared" si="15"/>
        <v>0</v>
      </c>
      <c r="Q30" s="6">
        <f t="shared" si="16"/>
        <v>20</v>
      </c>
      <c r="R30" s="13">
        <f t="shared" si="17"/>
        <v>0</v>
      </c>
    </row>
    <row r="31" spans="1:18" x14ac:dyDescent="0.2">
      <c r="A31" s="5">
        <f t="shared" si="8"/>
        <v>21</v>
      </c>
      <c r="B31" s="6"/>
      <c r="C31" s="6"/>
      <c r="D31" s="6"/>
      <c r="E31" s="6"/>
      <c r="F31" s="7">
        <f t="shared" si="9"/>
        <v>0</v>
      </c>
      <c r="G31" s="6"/>
      <c r="H31" s="7">
        <f t="shared" si="10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13"/>
        <v>0</v>
      </c>
      <c r="O31" s="8">
        <f t="shared" si="18"/>
        <v>0</v>
      </c>
      <c r="P31" s="6">
        <f t="shared" si="15"/>
        <v>0</v>
      </c>
      <c r="Q31" s="6">
        <f t="shared" si="16"/>
        <v>21</v>
      </c>
      <c r="R31" s="13">
        <f t="shared" si="17"/>
        <v>0</v>
      </c>
    </row>
    <row r="32" spans="1:18" x14ac:dyDescent="0.2">
      <c r="A32" s="5">
        <f t="shared" si="8"/>
        <v>22</v>
      </c>
      <c r="B32" s="6"/>
      <c r="C32" s="6"/>
      <c r="D32" s="6"/>
      <c r="E32" s="6"/>
      <c r="F32" s="7">
        <f t="shared" si="9"/>
        <v>0</v>
      </c>
      <c r="G32" s="6"/>
      <c r="H32" s="7">
        <f t="shared" si="10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13"/>
        <v>0</v>
      </c>
      <c r="O32" s="8">
        <f t="shared" si="18"/>
        <v>0</v>
      </c>
      <c r="P32" s="6">
        <f t="shared" si="15"/>
        <v>0</v>
      </c>
      <c r="Q32" s="6">
        <f t="shared" si="16"/>
        <v>22</v>
      </c>
      <c r="R32" s="13">
        <f t="shared" si="17"/>
        <v>0</v>
      </c>
    </row>
    <row r="33" spans="1:18" x14ac:dyDescent="0.2">
      <c r="A33" s="5">
        <f t="shared" si="8"/>
        <v>23</v>
      </c>
      <c r="B33" s="6"/>
      <c r="C33" s="6"/>
      <c r="D33" s="6"/>
      <c r="E33" s="6"/>
      <c r="F33" s="7">
        <f t="shared" si="9"/>
        <v>0</v>
      </c>
      <c r="G33" s="6"/>
      <c r="H33" s="7">
        <f t="shared" si="10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13"/>
        <v>0</v>
      </c>
      <c r="O33" s="8">
        <f t="shared" si="18"/>
        <v>0</v>
      </c>
      <c r="P33" s="6">
        <f t="shared" si="15"/>
        <v>0</v>
      </c>
      <c r="Q33" s="6">
        <f t="shared" si="16"/>
        <v>23</v>
      </c>
      <c r="R33" s="13">
        <f t="shared" si="17"/>
        <v>0</v>
      </c>
    </row>
    <row r="34" spans="1:18" x14ac:dyDescent="0.2">
      <c r="A34" s="5">
        <f t="shared" si="8"/>
        <v>24</v>
      </c>
      <c r="B34" s="6"/>
      <c r="C34" s="6"/>
      <c r="D34" s="6"/>
      <c r="E34" s="6"/>
      <c r="F34" s="7"/>
      <c r="G34" s="6"/>
      <c r="H34" s="7">
        <f t="shared" si="10"/>
        <v>0</v>
      </c>
      <c r="I34" s="6"/>
      <c r="J34" s="7">
        <f t="shared" si="11"/>
        <v>0</v>
      </c>
      <c r="K34" s="6"/>
      <c r="L34" s="7">
        <f t="shared" si="12"/>
        <v>0</v>
      </c>
      <c r="M34" s="6"/>
      <c r="N34" s="7">
        <f t="shared" si="13"/>
        <v>0</v>
      </c>
      <c r="O34" s="8">
        <f t="shared" si="18"/>
        <v>0</v>
      </c>
      <c r="P34" s="6">
        <f t="shared" si="15"/>
        <v>0</v>
      </c>
      <c r="Q34" s="6">
        <f t="shared" si="16"/>
        <v>24</v>
      </c>
      <c r="R34" s="13">
        <f t="shared" si="17"/>
        <v>0</v>
      </c>
    </row>
    <row r="35" spans="1:18" x14ac:dyDescent="0.2">
      <c r="A35" s="5">
        <f t="shared" si="8"/>
        <v>25</v>
      </c>
      <c r="B35" s="6"/>
      <c r="C35" s="6"/>
      <c r="D35" s="6"/>
      <c r="E35" s="6"/>
      <c r="F35" s="7">
        <f t="shared" ref="F35:F52" si="19">IF(E35=0,,($E$9-E35)*$E$7*100/$E$9)</f>
        <v>0</v>
      </c>
      <c r="G35" s="6"/>
      <c r="H35" s="7">
        <f t="shared" si="10"/>
        <v>0</v>
      </c>
      <c r="I35" s="6"/>
      <c r="J35" s="7">
        <f t="shared" si="11"/>
        <v>0</v>
      </c>
      <c r="K35" s="6"/>
      <c r="L35" s="7">
        <f t="shared" si="12"/>
        <v>0</v>
      </c>
      <c r="M35" s="6"/>
      <c r="N35" s="7">
        <f t="shared" si="13"/>
        <v>0</v>
      </c>
      <c r="O35" s="8">
        <f t="shared" si="18"/>
        <v>0</v>
      </c>
      <c r="P35" s="6">
        <f t="shared" si="15"/>
        <v>0</v>
      </c>
      <c r="Q35" s="6">
        <f t="shared" si="16"/>
        <v>25</v>
      </c>
      <c r="R35" s="13">
        <f t="shared" si="17"/>
        <v>0</v>
      </c>
    </row>
    <row r="36" spans="1:18" x14ac:dyDescent="0.2">
      <c r="A36" s="5">
        <f t="shared" si="8"/>
        <v>26</v>
      </c>
      <c r="B36" s="6"/>
      <c r="C36" s="6"/>
      <c r="D36" s="6"/>
      <c r="E36" s="6"/>
      <c r="F36" s="7">
        <f t="shared" si="19"/>
        <v>0</v>
      </c>
      <c r="G36" s="6"/>
      <c r="H36" s="7">
        <f t="shared" si="10"/>
        <v>0</v>
      </c>
      <c r="I36" s="6"/>
      <c r="J36" s="7">
        <f t="shared" si="11"/>
        <v>0</v>
      </c>
      <c r="K36" s="6"/>
      <c r="L36" s="7">
        <f>7/2</f>
        <v>3.5</v>
      </c>
      <c r="M36" s="6"/>
      <c r="N36" s="7">
        <f t="shared" si="13"/>
        <v>0</v>
      </c>
      <c r="O36" s="8">
        <f t="shared" si="18"/>
        <v>3.5</v>
      </c>
      <c r="P36" s="6">
        <f t="shared" si="15"/>
        <v>0</v>
      </c>
      <c r="Q36" s="6">
        <f t="shared" si="16"/>
        <v>26</v>
      </c>
      <c r="R36" s="13">
        <f t="shared" si="17"/>
        <v>0</v>
      </c>
    </row>
    <row r="37" spans="1:18" x14ac:dyDescent="0.2">
      <c r="A37" s="5">
        <f t="shared" si="8"/>
        <v>27</v>
      </c>
      <c r="B37" s="6"/>
      <c r="C37" s="6"/>
      <c r="D37" s="6"/>
      <c r="E37" s="6"/>
      <c r="F37" s="7">
        <f t="shared" si="19"/>
        <v>0</v>
      </c>
      <c r="G37" s="6"/>
      <c r="H37" s="7">
        <f t="shared" si="10"/>
        <v>0</v>
      </c>
      <c r="I37" s="6"/>
      <c r="J37" s="7">
        <f t="shared" si="11"/>
        <v>0</v>
      </c>
      <c r="K37" s="6"/>
      <c r="L37" s="7">
        <f t="shared" ref="L37:L52" si="20">IF(K37=0,,($K$9-K37)*$K$7*100/$K$9)</f>
        <v>0</v>
      </c>
      <c r="M37" s="6"/>
      <c r="N37" s="7">
        <f t="shared" si="13"/>
        <v>0</v>
      </c>
      <c r="O37" s="8">
        <f t="shared" si="18"/>
        <v>0</v>
      </c>
      <c r="P37" s="6">
        <f t="shared" si="15"/>
        <v>0</v>
      </c>
      <c r="Q37" s="6">
        <f t="shared" si="16"/>
        <v>27</v>
      </c>
      <c r="R37" s="13">
        <f t="shared" si="17"/>
        <v>0</v>
      </c>
    </row>
    <row r="38" spans="1:18" x14ac:dyDescent="0.2">
      <c r="A38" s="5">
        <f t="shared" si="8"/>
        <v>28</v>
      </c>
      <c r="B38" s="6"/>
      <c r="C38" s="6"/>
      <c r="D38" s="6"/>
      <c r="E38" s="6"/>
      <c r="F38" s="7"/>
      <c r="G38" s="6"/>
      <c r="H38" s="7">
        <f t="shared" si="10"/>
        <v>0</v>
      </c>
      <c r="I38" s="6"/>
      <c r="J38" s="7">
        <f t="shared" si="11"/>
        <v>0</v>
      </c>
      <c r="K38" s="6"/>
      <c r="L38" s="7">
        <f t="shared" si="20"/>
        <v>0</v>
      </c>
      <c r="M38" s="6"/>
      <c r="N38" s="7">
        <f t="shared" si="13"/>
        <v>0</v>
      </c>
      <c r="O38" s="8">
        <f t="shared" si="18"/>
        <v>0</v>
      </c>
      <c r="P38" s="6">
        <f t="shared" si="15"/>
        <v>0</v>
      </c>
      <c r="Q38" s="6">
        <f t="shared" si="16"/>
        <v>28</v>
      </c>
      <c r="R38" s="13">
        <f t="shared" si="17"/>
        <v>0</v>
      </c>
    </row>
    <row r="39" spans="1:18" x14ac:dyDescent="0.2">
      <c r="A39" s="5">
        <f t="shared" si="8"/>
        <v>29</v>
      </c>
      <c r="B39" s="6"/>
      <c r="C39" s="6"/>
      <c r="D39" s="6"/>
      <c r="E39" s="6"/>
      <c r="F39" s="7">
        <f t="shared" si="19"/>
        <v>0</v>
      </c>
      <c r="G39" s="6"/>
      <c r="H39" s="7">
        <f t="shared" si="10"/>
        <v>0</v>
      </c>
      <c r="I39" s="6"/>
      <c r="J39" s="7">
        <f t="shared" si="11"/>
        <v>0</v>
      </c>
      <c r="K39" s="6"/>
      <c r="L39" s="7">
        <f t="shared" si="20"/>
        <v>0</v>
      </c>
      <c r="M39" s="6"/>
      <c r="N39" s="7">
        <f t="shared" si="13"/>
        <v>0</v>
      </c>
      <c r="O39" s="8">
        <f t="shared" si="18"/>
        <v>0</v>
      </c>
      <c r="P39" s="6">
        <f t="shared" si="15"/>
        <v>0</v>
      </c>
      <c r="Q39" s="6">
        <f t="shared" si="16"/>
        <v>29</v>
      </c>
      <c r="R39" s="13">
        <f t="shared" si="17"/>
        <v>0</v>
      </c>
    </row>
    <row r="40" spans="1:18" x14ac:dyDescent="0.2">
      <c r="A40" s="5">
        <f t="shared" si="8"/>
        <v>30</v>
      </c>
      <c r="B40" s="6"/>
      <c r="C40" s="6"/>
      <c r="D40" s="6"/>
      <c r="E40" s="6"/>
      <c r="F40" s="7">
        <f t="shared" si="19"/>
        <v>0</v>
      </c>
      <c r="G40" s="6"/>
      <c r="H40" s="7">
        <f t="shared" si="10"/>
        <v>0</v>
      </c>
      <c r="I40" s="6"/>
      <c r="J40" s="7">
        <f t="shared" si="11"/>
        <v>0</v>
      </c>
      <c r="K40" s="6"/>
      <c r="L40" s="7">
        <f t="shared" si="20"/>
        <v>0</v>
      </c>
      <c r="M40" s="6"/>
      <c r="N40" s="7">
        <f t="shared" si="13"/>
        <v>0</v>
      </c>
      <c r="O40" s="8">
        <f t="shared" si="18"/>
        <v>0</v>
      </c>
      <c r="P40" s="6">
        <f t="shared" si="15"/>
        <v>0</v>
      </c>
      <c r="Q40" s="6">
        <f t="shared" si="16"/>
        <v>30</v>
      </c>
      <c r="R40" s="13">
        <f t="shared" si="17"/>
        <v>0</v>
      </c>
    </row>
    <row r="41" spans="1:18" x14ac:dyDescent="0.2">
      <c r="A41" s="5">
        <f t="shared" si="8"/>
        <v>31</v>
      </c>
      <c r="B41" s="6"/>
      <c r="C41" s="6"/>
      <c r="D41" s="6"/>
      <c r="E41" s="6"/>
      <c r="F41" s="7">
        <f t="shared" si="19"/>
        <v>0</v>
      </c>
      <c r="G41" s="6"/>
      <c r="H41" s="7">
        <f t="shared" si="10"/>
        <v>0</v>
      </c>
      <c r="I41" s="6"/>
      <c r="J41" s="7">
        <f t="shared" si="11"/>
        <v>0</v>
      </c>
      <c r="K41" s="6"/>
      <c r="L41" s="7">
        <f t="shared" si="20"/>
        <v>0</v>
      </c>
      <c r="M41" s="6"/>
      <c r="N41" s="7">
        <f t="shared" si="13"/>
        <v>0</v>
      </c>
      <c r="O41" s="8">
        <f t="shared" si="18"/>
        <v>0</v>
      </c>
      <c r="P41" s="6">
        <f t="shared" si="15"/>
        <v>0</v>
      </c>
      <c r="Q41" s="6">
        <f t="shared" si="16"/>
        <v>31</v>
      </c>
      <c r="R41" s="13">
        <f t="shared" si="17"/>
        <v>0</v>
      </c>
    </row>
    <row r="42" spans="1:18" x14ac:dyDescent="0.2">
      <c r="A42" s="5">
        <f t="shared" si="8"/>
        <v>32</v>
      </c>
      <c r="B42" s="6"/>
      <c r="C42" s="6"/>
      <c r="D42" s="6"/>
      <c r="E42" s="6"/>
      <c r="F42" s="7">
        <f t="shared" si="19"/>
        <v>0</v>
      </c>
      <c r="G42" s="6"/>
      <c r="H42" s="7">
        <f t="shared" si="10"/>
        <v>0</v>
      </c>
      <c r="I42" s="6"/>
      <c r="J42" s="7">
        <f t="shared" si="11"/>
        <v>0</v>
      </c>
      <c r="K42" s="6"/>
      <c r="L42" s="7">
        <f t="shared" si="20"/>
        <v>0</v>
      </c>
      <c r="M42" s="6"/>
      <c r="N42" s="7">
        <f t="shared" si="13"/>
        <v>0</v>
      </c>
      <c r="O42" s="8">
        <f t="shared" si="18"/>
        <v>0</v>
      </c>
      <c r="P42" s="6">
        <f t="shared" si="15"/>
        <v>0</v>
      </c>
      <c r="Q42" s="6">
        <f t="shared" si="16"/>
        <v>32</v>
      </c>
      <c r="R42" s="13">
        <f t="shared" si="17"/>
        <v>0</v>
      </c>
    </row>
    <row r="43" spans="1:18" x14ac:dyDescent="0.2">
      <c r="A43" s="5">
        <f t="shared" si="8"/>
        <v>33</v>
      </c>
      <c r="B43" s="6"/>
      <c r="C43" s="6"/>
      <c r="D43" s="6"/>
      <c r="E43" s="6"/>
      <c r="F43" s="7">
        <f t="shared" si="19"/>
        <v>0</v>
      </c>
      <c r="G43" s="6"/>
      <c r="H43" s="7">
        <f t="shared" si="10"/>
        <v>0</v>
      </c>
      <c r="I43" s="6"/>
      <c r="J43" s="7">
        <f t="shared" si="11"/>
        <v>0</v>
      </c>
      <c r="K43" s="6"/>
      <c r="L43" s="7">
        <f t="shared" si="20"/>
        <v>0</v>
      </c>
      <c r="M43" s="6"/>
      <c r="N43" s="7">
        <f t="shared" si="13"/>
        <v>0</v>
      </c>
      <c r="O43" s="8">
        <f t="shared" si="18"/>
        <v>0</v>
      </c>
      <c r="P43" s="6">
        <f t="shared" si="15"/>
        <v>0</v>
      </c>
      <c r="Q43" s="6">
        <f t="shared" si="16"/>
        <v>33</v>
      </c>
      <c r="R43" s="13">
        <f t="shared" si="17"/>
        <v>0</v>
      </c>
    </row>
    <row r="44" spans="1:18" x14ac:dyDescent="0.2">
      <c r="A44" s="5">
        <f t="shared" si="8"/>
        <v>34</v>
      </c>
      <c r="B44" s="6"/>
      <c r="C44" s="6"/>
      <c r="D44" s="6"/>
      <c r="E44" s="6"/>
      <c r="F44" s="7">
        <f t="shared" si="19"/>
        <v>0</v>
      </c>
      <c r="G44" s="6"/>
      <c r="H44" s="7">
        <f t="shared" si="10"/>
        <v>0</v>
      </c>
      <c r="I44" s="6"/>
      <c r="J44" s="7">
        <f t="shared" si="11"/>
        <v>0</v>
      </c>
      <c r="K44" s="6"/>
      <c r="L44" s="7">
        <f t="shared" si="20"/>
        <v>0</v>
      </c>
      <c r="M44" s="6"/>
      <c r="N44" s="7">
        <f t="shared" si="13"/>
        <v>0</v>
      </c>
      <c r="O44" s="8">
        <f t="shared" si="18"/>
        <v>0</v>
      </c>
      <c r="P44" s="6">
        <f t="shared" si="15"/>
        <v>0</v>
      </c>
      <c r="Q44" s="6">
        <f t="shared" si="16"/>
        <v>34</v>
      </c>
      <c r="R44" s="13">
        <f t="shared" si="17"/>
        <v>0</v>
      </c>
    </row>
    <row r="45" spans="1:18" x14ac:dyDescent="0.2">
      <c r="A45" s="5">
        <f t="shared" si="8"/>
        <v>35</v>
      </c>
      <c r="B45" s="6"/>
      <c r="C45" s="6"/>
      <c r="D45" s="6"/>
      <c r="E45" s="6"/>
      <c r="F45" s="7">
        <f t="shared" si="19"/>
        <v>0</v>
      </c>
      <c r="G45" s="6"/>
      <c r="H45" s="7">
        <f t="shared" si="10"/>
        <v>0</v>
      </c>
      <c r="I45" s="6"/>
      <c r="J45" s="7">
        <f t="shared" si="11"/>
        <v>0</v>
      </c>
      <c r="K45" s="6"/>
      <c r="L45" s="7">
        <f t="shared" si="20"/>
        <v>0</v>
      </c>
      <c r="M45" s="6"/>
      <c r="N45" s="7">
        <f t="shared" si="13"/>
        <v>0</v>
      </c>
      <c r="O45" s="8">
        <f t="shared" si="18"/>
        <v>0</v>
      </c>
      <c r="P45" s="6">
        <f t="shared" si="15"/>
        <v>0</v>
      </c>
      <c r="Q45" s="6">
        <f t="shared" si="16"/>
        <v>35</v>
      </c>
      <c r="R45" s="13">
        <f t="shared" si="17"/>
        <v>0</v>
      </c>
    </row>
    <row r="46" spans="1:18" x14ac:dyDescent="0.2">
      <c r="A46" s="5">
        <f t="shared" si="8"/>
        <v>36</v>
      </c>
      <c r="B46" s="6"/>
      <c r="C46" s="6"/>
      <c r="D46" s="6"/>
      <c r="E46" s="6"/>
      <c r="F46" s="7">
        <f t="shared" si="19"/>
        <v>0</v>
      </c>
      <c r="G46" s="6"/>
      <c r="H46" s="7">
        <f t="shared" si="10"/>
        <v>0</v>
      </c>
      <c r="I46" s="6"/>
      <c r="J46" s="7">
        <f t="shared" si="11"/>
        <v>0</v>
      </c>
      <c r="K46" s="6"/>
      <c r="L46" s="7">
        <f t="shared" si="20"/>
        <v>0</v>
      </c>
      <c r="M46" s="6"/>
      <c r="N46" s="7">
        <f t="shared" si="13"/>
        <v>0</v>
      </c>
      <c r="O46" s="8">
        <f t="shared" si="18"/>
        <v>0</v>
      </c>
      <c r="P46" s="6">
        <f t="shared" si="15"/>
        <v>0</v>
      </c>
      <c r="Q46" s="6">
        <f t="shared" si="16"/>
        <v>36</v>
      </c>
      <c r="R46" s="13">
        <f t="shared" si="17"/>
        <v>0</v>
      </c>
    </row>
    <row r="47" spans="1:18" x14ac:dyDescent="0.2">
      <c r="A47" s="5">
        <f t="shared" si="8"/>
        <v>37</v>
      </c>
      <c r="B47" s="6"/>
      <c r="C47" s="6"/>
      <c r="D47" s="6"/>
      <c r="E47" s="6"/>
      <c r="F47" s="7">
        <f t="shared" si="19"/>
        <v>0</v>
      </c>
      <c r="G47" s="6"/>
      <c r="H47" s="7">
        <f t="shared" si="10"/>
        <v>0</v>
      </c>
      <c r="I47" s="6"/>
      <c r="J47" s="7">
        <f t="shared" si="11"/>
        <v>0</v>
      </c>
      <c r="K47" s="6"/>
      <c r="L47" s="7">
        <f t="shared" si="20"/>
        <v>0</v>
      </c>
      <c r="M47" s="6"/>
      <c r="N47" s="7">
        <f t="shared" si="13"/>
        <v>0</v>
      </c>
      <c r="O47" s="8">
        <f t="shared" si="18"/>
        <v>0</v>
      </c>
      <c r="P47" s="6">
        <f t="shared" si="15"/>
        <v>0</v>
      </c>
      <c r="Q47" s="6">
        <f t="shared" si="16"/>
        <v>37</v>
      </c>
      <c r="R47" s="13">
        <f t="shared" si="17"/>
        <v>0</v>
      </c>
    </row>
    <row r="48" spans="1:18" x14ac:dyDescent="0.2">
      <c r="A48" s="5">
        <f t="shared" si="8"/>
        <v>38</v>
      </c>
      <c r="B48" s="6"/>
      <c r="C48" s="6"/>
      <c r="D48" s="6"/>
      <c r="E48" s="6"/>
      <c r="F48" s="7">
        <f t="shared" si="19"/>
        <v>0</v>
      </c>
      <c r="G48" s="6"/>
      <c r="H48" s="7">
        <f t="shared" si="10"/>
        <v>0</v>
      </c>
      <c r="I48" s="6"/>
      <c r="J48" s="7">
        <f t="shared" si="11"/>
        <v>0</v>
      </c>
      <c r="K48" s="6"/>
      <c r="L48" s="7">
        <f t="shared" si="20"/>
        <v>0</v>
      </c>
      <c r="M48" s="6"/>
      <c r="N48" s="7">
        <f t="shared" si="13"/>
        <v>0</v>
      </c>
      <c r="O48" s="8">
        <f t="shared" si="18"/>
        <v>0</v>
      </c>
      <c r="P48" s="6">
        <f t="shared" si="15"/>
        <v>0</v>
      </c>
      <c r="Q48" s="6">
        <f t="shared" si="16"/>
        <v>38</v>
      </c>
      <c r="R48" s="13">
        <f t="shared" si="17"/>
        <v>0</v>
      </c>
    </row>
    <row r="49" spans="1:18" x14ac:dyDescent="0.2">
      <c r="A49" s="5">
        <f t="shared" si="8"/>
        <v>39</v>
      </c>
      <c r="B49" s="6"/>
      <c r="C49" s="6"/>
      <c r="D49" s="6"/>
      <c r="E49" s="6"/>
      <c r="F49" s="7">
        <f t="shared" si="19"/>
        <v>0</v>
      </c>
      <c r="G49" s="6"/>
      <c r="H49" s="7">
        <f t="shared" si="10"/>
        <v>0</v>
      </c>
      <c r="I49" s="6"/>
      <c r="J49" s="7">
        <f t="shared" si="11"/>
        <v>0</v>
      </c>
      <c r="K49" s="6"/>
      <c r="L49" s="7">
        <f t="shared" si="20"/>
        <v>0</v>
      </c>
      <c r="M49" s="6"/>
      <c r="N49" s="7"/>
      <c r="O49" s="8">
        <f t="shared" si="18"/>
        <v>0</v>
      </c>
      <c r="P49" s="6">
        <f t="shared" si="15"/>
        <v>0</v>
      </c>
      <c r="Q49" s="6">
        <f t="shared" si="16"/>
        <v>39</v>
      </c>
      <c r="R49" s="13">
        <f t="shared" si="17"/>
        <v>0</v>
      </c>
    </row>
    <row r="50" spans="1:18" x14ac:dyDescent="0.2">
      <c r="A50" s="5">
        <f t="shared" si="8"/>
        <v>40</v>
      </c>
      <c r="B50" s="6"/>
      <c r="C50" s="6"/>
      <c r="D50" s="6"/>
      <c r="E50" s="6"/>
      <c r="F50" s="7">
        <f t="shared" si="19"/>
        <v>0</v>
      </c>
      <c r="G50" s="6"/>
      <c r="H50" s="7">
        <f t="shared" si="10"/>
        <v>0</v>
      </c>
      <c r="I50" s="6"/>
      <c r="J50" s="7">
        <f t="shared" si="11"/>
        <v>0</v>
      </c>
      <c r="K50" s="6"/>
      <c r="L50" s="7">
        <f t="shared" si="20"/>
        <v>0</v>
      </c>
      <c r="M50" s="6"/>
      <c r="N50" s="7">
        <f>IF(M50=0,,($M$9-M50)*$M$7*100/$M$9)</f>
        <v>0</v>
      </c>
      <c r="O50" s="8">
        <f t="shared" si="18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2">
      <c r="A51" s="5">
        <f t="shared" si="8"/>
        <v>41</v>
      </c>
      <c r="B51" s="6"/>
      <c r="C51" s="6"/>
      <c r="D51" s="6"/>
      <c r="E51" s="6"/>
      <c r="F51" s="7">
        <f t="shared" si="19"/>
        <v>0</v>
      </c>
      <c r="G51" s="6"/>
      <c r="H51" s="7">
        <f t="shared" si="10"/>
        <v>0</v>
      </c>
      <c r="I51" s="6"/>
      <c r="J51" s="7">
        <f t="shared" si="11"/>
        <v>0</v>
      </c>
      <c r="K51" s="6"/>
      <c r="L51" s="7">
        <f t="shared" si="20"/>
        <v>0</v>
      </c>
      <c r="M51" s="6"/>
      <c r="N51" s="7">
        <f>IF(M51=0,,($M$9-M51)*$M$7*100/$M$9)</f>
        <v>0</v>
      </c>
      <c r="O51" s="8">
        <f t="shared" si="18"/>
        <v>0</v>
      </c>
      <c r="P51" s="6">
        <f t="shared" si="15"/>
        <v>0</v>
      </c>
      <c r="Q51" s="6">
        <f t="shared" si="16"/>
        <v>41</v>
      </c>
      <c r="R51" s="13">
        <f t="shared" si="17"/>
        <v>0</v>
      </c>
    </row>
    <row r="52" spans="1:18" x14ac:dyDescent="0.2">
      <c r="A52" s="5">
        <f t="shared" si="8"/>
        <v>42</v>
      </c>
      <c r="B52" s="6"/>
      <c r="C52" s="6"/>
      <c r="D52" s="6"/>
      <c r="E52" s="6"/>
      <c r="F52" s="7">
        <f t="shared" si="19"/>
        <v>0</v>
      </c>
      <c r="G52" s="6"/>
      <c r="H52" s="7">
        <f t="shared" si="10"/>
        <v>0</v>
      </c>
      <c r="I52" s="6"/>
      <c r="J52" s="7">
        <f t="shared" si="11"/>
        <v>0</v>
      </c>
      <c r="K52" s="6"/>
      <c r="L52" s="7">
        <f t="shared" si="20"/>
        <v>0</v>
      </c>
      <c r="M52" s="6"/>
      <c r="N52" s="7">
        <f>IF(M52=0,,($M$9-M52)*$M$7*100/$M$9)</f>
        <v>0</v>
      </c>
      <c r="O52" s="8">
        <f t="shared" si="18"/>
        <v>0</v>
      </c>
      <c r="P52" s="6">
        <f t="shared" si="15"/>
        <v>0</v>
      </c>
      <c r="Q52" s="6">
        <f t="shared" si="16"/>
        <v>42</v>
      </c>
      <c r="R52" s="13">
        <f t="shared" si="17"/>
        <v>0</v>
      </c>
    </row>
    <row r="53" spans="1:18" x14ac:dyDescent="0.2">
      <c r="A53" s="29" t="s">
        <v>153</v>
      </c>
      <c r="B53" s="29"/>
      <c r="C53" s="30"/>
      <c r="E53">
        <f>COUNTA(E11:E52)</f>
        <v>3</v>
      </c>
      <c r="G53">
        <f>COUNTA(G11:G52)</f>
        <v>0</v>
      </c>
      <c r="I53">
        <f>COUNTA(I11:I52)</f>
        <v>0</v>
      </c>
      <c r="K53">
        <f>COUNTA(K11:K52)</f>
        <v>0</v>
      </c>
      <c r="M53">
        <f>COUNTA(M11:M52)</f>
        <v>0</v>
      </c>
    </row>
    <row r="54" spans="1:18" x14ac:dyDescent="0.2">
      <c r="A54" s="32" t="s">
        <v>30</v>
      </c>
      <c r="B54" s="32"/>
      <c r="C54" s="32"/>
      <c r="E54" s="12">
        <f>E53/$G$2</f>
        <v>1</v>
      </c>
      <c r="G54" s="12">
        <f>G53/$G$2</f>
        <v>0</v>
      </c>
      <c r="I54" s="12">
        <f>I53/$G$2</f>
        <v>0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A10:R16">
    <sortCondition descending="1" ref="O10:O16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2">
      <c r="E2" s="33" t="s">
        <v>26</v>
      </c>
      <c r="F2" s="33"/>
      <c r="G2" s="11">
        <f>COUNTA(B11:B52)</f>
        <v>0</v>
      </c>
    </row>
    <row r="3" spans="1:15" x14ac:dyDescent="0.2">
      <c r="B3" s="2"/>
      <c r="E3" s="33" t="s">
        <v>28</v>
      </c>
      <c r="F3" s="33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28"/>
      <c r="F6" s="28"/>
      <c r="G6" s="28"/>
      <c r="H6" s="28"/>
      <c r="I6" s="28"/>
      <c r="J6" s="28"/>
    </row>
    <row r="7" spans="1:15" x14ac:dyDescent="0.2">
      <c r="D7" s="1" t="s">
        <v>10</v>
      </c>
      <c r="E7" s="25"/>
      <c r="F7" s="26"/>
      <c r="G7" s="25"/>
      <c r="H7" s="26"/>
      <c r="I7" s="25"/>
      <c r="J7" s="26"/>
    </row>
    <row r="8" spans="1:15" x14ac:dyDescent="0.2">
      <c r="D8" s="1" t="s">
        <v>1</v>
      </c>
      <c r="E8" s="31"/>
      <c r="F8" s="31"/>
      <c r="G8" s="31"/>
      <c r="H8" s="31"/>
      <c r="I8" s="31"/>
      <c r="J8" s="31"/>
    </row>
    <row r="9" spans="1:15" x14ac:dyDescent="0.2">
      <c r="D9" s="1" t="s">
        <v>2</v>
      </c>
      <c r="E9" s="28"/>
      <c r="F9" s="28"/>
      <c r="G9" s="28"/>
      <c r="H9" s="28"/>
      <c r="I9" s="28"/>
      <c r="J9" s="28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29" t="s">
        <v>153</v>
      </c>
      <c r="B53" s="29"/>
      <c r="C53" s="30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2" t="s">
        <v>30</v>
      </c>
      <c r="B54" s="32"/>
      <c r="C54" s="32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L11" sqref="L11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28" t="s">
        <v>401</v>
      </c>
      <c r="G6" s="28"/>
      <c r="H6" s="28"/>
      <c r="I6" s="28"/>
      <c r="J6" s="28"/>
      <c r="K6" s="28"/>
      <c r="L6" s="28"/>
      <c r="M6" s="28"/>
    </row>
    <row r="7" spans="1:15" x14ac:dyDescent="0.2">
      <c r="E7" s="1" t="s">
        <v>10</v>
      </c>
      <c r="F7" s="25">
        <v>5</v>
      </c>
      <c r="G7" s="26"/>
      <c r="H7" s="25"/>
      <c r="I7" s="26"/>
      <c r="J7" s="25"/>
      <c r="K7" s="26"/>
      <c r="L7" s="25"/>
      <c r="M7" s="26"/>
    </row>
    <row r="8" spans="1:15" x14ac:dyDescent="0.2">
      <c r="E8" s="1" t="s">
        <v>1</v>
      </c>
      <c r="F8" s="31">
        <v>45955</v>
      </c>
      <c r="G8" s="31"/>
      <c r="H8" s="31"/>
      <c r="I8" s="31"/>
      <c r="J8" s="31"/>
      <c r="K8" s="31"/>
      <c r="L8" s="31"/>
      <c r="M8" s="31"/>
    </row>
    <row r="9" spans="1:15" x14ac:dyDescent="0.2">
      <c r="E9" s="1" t="s">
        <v>2</v>
      </c>
      <c r="F9" s="28">
        <v>9</v>
      </c>
      <c r="G9" s="28"/>
      <c r="H9" s="28"/>
      <c r="I9" s="28"/>
      <c r="J9" s="28"/>
      <c r="K9" s="28"/>
      <c r="L9" s="28"/>
      <c r="M9" s="28"/>
    </row>
    <row r="10" spans="1:15" x14ac:dyDescent="0.2">
      <c r="A10" s="1" t="s">
        <v>9</v>
      </c>
      <c r="B10" s="1" t="s">
        <v>239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240</v>
      </c>
      <c r="C11" s="6" t="s">
        <v>234</v>
      </c>
      <c r="D11" s="6" t="s">
        <v>235</v>
      </c>
      <c r="E11" s="6" t="s">
        <v>146</v>
      </c>
      <c r="F11" s="7">
        <v>9</v>
      </c>
      <c r="G11" s="7">
        <v>23</v>
      </c>
      <c r="H11" s="7"/>
      <c r="I11" s="7">
        <f>IF(H11=0,,(#REF!-H11)*#REF!*100/#REF!)</f>
        <v>0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23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29" t="s">
        <v>17</v>
      </c>
      <c r="B34" s="29"/>
      <c r="C34" s="29"/>
      <c r="D34" s="30"/>
      <c r="F34">
        <f>COUNTA(F11:F33)</f>
        <v>1</v>
      </c>
      <c r="H34">
        <f>COUNTA(H11:H33)</f>
        <v>0</v>
      </c>
      <c r="J34">
        <f>COUNTA(J11:J33)</f>
        <v>0</v>
      </c>
      <c r="L34">
        <f>COUNTA(L11:L33)</f>
        <v>0</v>
      </c>
    </row>
  </sheetData>
  <mergeCells count="18"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  <mergeCell ref="J9:K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U5" sqref="U5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28" t="s">
        <v>401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2" x14ac:dyDescent="0.2">
      <c r="D7" s="1" t="s">
        <v>10</v>
      </c>
      <c r="E7" s="25">
        <v>5</v>
      </c>
      <c r="F7" s="26"/>
      <c r="G7" s="25"/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  <c r="S7" s="25"/>
      <c r="T7" s="26"/>
    </row>
    <row r="8" spans="1:22" x14ac:dyDescent="0.2">
      <c r="D8" s="1" t="s">
        <v>1</v>
      </c>
      <c r="E8" s="31">
        <v>45947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2" x14ac:dyDescent="0.2">
      <c r="D9" s="1" t="s">
        <v>2</v>
      </c>
      <c r="E9" s="28">
        <v>138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411</v>
      </c>
      <c r="C11" s="6" t="s">
        <v>412</v>
      </c>
      <c r="D11" s="6" t="s">
        <v>260</v>
      </c>
      <c r="E11" s="24">
        <v>128</v>
      </c>
      <c r="F11" s="7">
        <f t="shared" ref="F11:F22" si="1">IF(E11=0,,($E$9-E11)*$E$7*100/$E$9)</f>
        <v>36.231884057971016</v>
      </c>
      <c r="G11" s="24"/>
      <c r="H11" s="7">
        <f t="shared" ref="H11:H22" si="2">IF(G11=0,,($E$9-G11)*$E$7*100/$E$9)</f>
        <v>0</v>
      </c>
      <c r="I11" s="24"/>
      <c r="J11" s="7">
        <f t="shared" ref="J11:J22" si="3">IF(I11=0,,($I$9-I11)*$I$7*100/$I$9)</f>
        <v>0</v>
      </c>
      <c r="K11" s="24"/>
      <c r="L11" s="7">
        <f t="shared" ref="L11:L22" si="4">IF(K11=0,,($K$9-K11)*$K$7*100/$K$9)</f>
        <v>0</v>
      </c>
      <c r="M11" s="24"/>
      <c r="N11" s="7">
        <f t="shared" ref="N11:N22" si="5">IF(M11=0,,($M$9-M11)*$M$7*100/$M$9)</f>
        <v>0</v>
      </c>
      <c r="O11" s="24"/>
      <c r="P11" s="7">
        <f t="shared" ref="P11:P22" si="6">IF(O11=0,,($O$9-O11)*$O$7*100/$O$9)</f>
        <v>0</v>
      </c>
      <c r="Q11" s="24"/>
      <c r="R11" s="7">
        <f>IF(Q11=0,,($S$9-Q11)*$S$7*100/$S$9)</f>
        <v>0</v>
      </c>
      <c r="S11" s="24"/>
      <c r="T11" s="7">
        <f t="shared" ref="T11:T22" si="7">IF(S11=0,,($S$9-S11)*$S$7*100/$S$9)</f>
        <v>0</v>
      </c>
      <c r="U11" s="8">
        <f t="shared" ref="U11:U22" si="8">SUM(F11,H11,N11,L11,T11,J11,P11)</f>
        <v>36.231884057971016</v>
      </c>
      <c r="V11" s="7">
        <f t="shared" ref="V11:V34" si="9">ROW(B11)-10</f>
        <v>1</v>
      </c>
    </row>
    <row r="12" spans="1:22" x14ac:dyDescent="0.2">
      <c r="A12" s="5">
        <f t="shared" si="0"/>
        <v>2</v>
      </c>
      <c r="B12" s="6" t="s">
        <v>167</v>
      </c>
      <c r="C12" s="6" t="s">
        <v>409</v>
      </c>
      <c r="D12" s="6" t="s">
        <v>410</v>
      </c>
      <c r="E12" s="6">
        <v>137</v>
      </c>
      <c r="F12" s="7">
        <f t="shared" si="1"/>
        <v>3.6231884057971016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>IF(Q12=0,,($Q$9-Q12)*$Q$7*100/$Q$9)</f>
        <v>0</v>
      </c>
      <c r="S12" s="6"/>
      <c r="T12" s="7">
        <f t="shared" si="7"/>
        <v>0</v>
      </c>
      <c r="U12" s="8">
        <f t="shared" si="8"/>
        <v>3.6231884057971016</v>
      </c>
      <c r="V12" s="7">
        <f t="shared" si="9"/>
        <v>2</v>
      </c>
    </row>
    <row r="13" spans="1:22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ref="R13:R22" si="10">IF(Q13=0,,($S$9-Q13)*$S$7*100/$S$9)</f>
        <v>0</v>
      </c>
      <c r="S13" s="6"/>
      <c r="T13" s="7">
        <f t="shared" si="7"/>
        <v>0</v>
      </c>
      <c r="U13" s="8">
        <f t="shared" si="8"/>
        <v>0</v>
      </c>
      <c r="V13" s="7">
        <f t="shared" si="9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10"/>
        <v>0</v>
      </c>
      <c r="S14" s="7"/>
      <c r="T14" s="7">
        <f t="shared" si="7"/>
        <v>0</v>
      </c>
      <c r="U14" s="8">
        <f t="shared" si="8"/>
        <v>0</v>
      </c>
      <c r="V14" s="7">
        <f t="shared" si="9"/>
        <v>4</v>
      </c>
    </row>
    <row r="15" spans="1:22" x14ac:dyDescent="0.2">
      <c r="A15" s="5">
        <f t="shared" si="0"/>
        <v>5</v>
      </c>
      <c r="B15" s="6"/>
      <c r="C15" s="6"/>
      <c r="D15" s="6"/>
      <c r="E15" s="7"/>
      <c r="F15" s="7">
        <f t="shared" si="1"/>
        <v>0</v>
      </c>
      <c r="G15" s="7"/>
      <c r="H15" s="7">
        <f t="shared" si="2"/>
        <v>0</v>
      </c>
      <c r="I15" s="7"/>
      <c r="J15" s="7">
        <f t="shared" si="3"/>
        <v>0</v>
      </c>
      <c r="K15" s="7"/>
      <c r="L15" s="7">
        <f t="shared" si="4"/>
        <v>0</v>
      </c>
      <c r="M15" s="7"/>
      <c r="N15" s="7">
        <f t="shared" si="5"/>
        <v>0</v>
      </c>
      <c r="O15" s="7"/>
      <c r="P15" s="7">
        <f t="shared" si="6"/>
        <v>0</v>
      </c>
      <c r="Q15" s="7"/>
      <c r="R15" s="7">
        <f t="shared" si="10"/>
        <v>0</v>
      </c>
      <c r="S15" s="7"/>
      <c r="T15" s="7">
        <f t="shared" si="7"/>
        <v>0</v>
      </c>
      <c r="U15" s="8">
        <f t="shared" si="8"/>
        <v>0</v>
      </c>
      <c r="V15" s="7">
        <f t="shared" si="9"/>
        <v>5</v>
      </c>
    </row>
    <row r="16" spans="1:22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10"/>
        <v>0</v>
      </c>
      <c r="S16" s="6"/>
      <c r="T16" s="7">
        <f t="shared" si="7"/>
        <v>0</v>
      </c>
      <c r="U16" s="8">
        <f t="shared" si="8"/>
        <v>0</v>
      </c>
      <c r="V16" s="7">
        <f t="shared" si="9"/>
        <v>6</v>
      </c>
    </row>
    <row r="17" spans="1:22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10"/>
        <v>0</v>
      </c>
      <c r="S17" s="6"/>
      <c r="T17" s="7">
        <f t="shared" si="7"/>
        <v>0</v>
      </c>
      <c r="U17" s="8">
        <f t="shared" si="8"/>
        <v>0</v>
      </c>
      <c r="V17" s="7">
        <f t="shared" si="9"/>
        <v>7</v>
      </c>
    </row>
    <row r="18" spans="1:22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10"/>
        <v>0</v>
      </c>
      <c r="S18" s="6"/>
      <c r="T18" s="7">
        <f t="shared" si="7"/>
        <v>0</v>
      </c>
      <c r="U18" s="8">
        <f t="shared" si="8"/>
        <v>0</v>
      </c>
      <c r="V18" s="7">
        <f t="shared" si="9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10"/>
        <v>0</v>
      </c>
      <c r="S19" s="6"/>
      <c r="T19" s="7">
        <f t="shared" si="7"/>
        <v>0</v>
      </c>
      <c r="U19" s="8">
        <f t="shared" si="8"/>
        <v>0</v>
      </c>
      <c r="V19" s="7">
        <f t="shared" si="9"/>
        <v>9</v>
      </c>
    </row>
    <row r="20" spans="1:22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10"/>
        <v>0</v>
      </c>
      <c r="S20" s="6"/>
      <c r="T20" s="7">
        <f t="shared" si="7"/>
        <v>0</v>
      </c>
      <c r="U20" s="8">
        <f t="shared" si="8"/>
        <v>0</v>
      </c>
      <c r="V20" s="7">
        <f t="shared" si="9"/>
        <v>10</v>
      </c>
    </row>
    <row r="21" spans="1:22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10"/>
        <v>0</v>
      </c>
      <c r="S21" s="6"/>
      <c r="T21" s="7">
        <f t="shared" si="7"/>
        <v>0</v>
      </c>
      <c r="U21" s="8">
        <f t="shared" si="8"/>
        <v>0</v>
      </c>
      <c r="V21" s="7">
        <f t="shared" si="9"/>
        <v>11</v>
      </c>
    </row>
    <row r="22" spans="1:22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0"/>
        <v>0</v>
      </c>
      <c r="S22" s="6"/>
      <c r="T22" s="7">
        <f t="shared" si="7"/>
        <v>0</v>
      </c>
      <c r="U22" s="8">
        <f t="shared" si="8"/>
        <v>0</v>
      </c>
      <c r="V22" s="7">
        <f t="shared" si="9"/>
        <v>12</v>
      </c>
    </row>
    <row r="23" spans="1:22" x14ac:dyDescent="0.2">
      <c r="A23" s="5">
        <f t="shared" si="0"/>
        <v>13</v>
      </c>
      <c r="B23" s="6"/>
      <c r="C23" s="6"/>
      <c r="D23" s="6"/>
      <c r="E23" s="6"/>
      <c r="F23" s="7">
        <f t="shared" ref="F23:F34" si="11">IF(E23=0,,($E$9-E23)*$E$7*100/$E$9)</f>
        <v>0</v>
      </c>
      <c r="G23" s="6"/>
      <c r="H23" s="7">
        <f t="shared" ref="H23:H34" si="12">IF(G23=0,,($E$9-G23)*$E$7*100/$E$9)</f>
        <v>0</v>
      </c>
      <c r="I23" s="6"/>
      <c r="J23" s="7">
        <f t="shared" ref="J23:J34" si="13">IF(I23=0,,($I$9-I23)*$I$7*100/$I$9)</f>
        <v>0</v>
      </c>
      <c r="K23" s="6"/>
      <c r="L23" s="7">
        <f t="shared" ref="L23:L25" si="14">IF(K23=0,,($K$9-K23)*$K$7*100/$K$9)</f>
        <v>0</v>
      </c>
      <c r="M23" s="6"/>
      <c r="N23" s="7">
        <f t="shared" ref="N23:N30" si="15">IF(M23=0,,($M$9-M23)*$M$7*100/$M$9)</f>
        <v>0</v>
      </c>
      <c r="O23" s="6"/>
      <c r="P23" s="7">
        <f t="shared" ref="P23:P34" si="16">IF(O23=0,,($O$9-O23)*$O$7*100/$O$9)</f>
        <v>0</v>
      </c>
      <c r="Q23" s="6"/>
      <c r="R23" s="7">
        <f t="shared" ref="R23:R28" si="17">IF(Q23=0,,($S$9-Q23)*$S$7*100/$S$9)</f>
        <v>0</v>
      </c>
      <c r="S23" s="6"/>
      <c r="T23" s="7">
        <f t="shared" ref="T23:T25" si="18">IF(S23=0,,($S$9-S23)*$S$7*100/$S$9)</f>
        <v>0</v>
      </c>
      <c r="U23" s="8">
        <f t="shared" ref="U23:U34" si="19">SUM(F23,H23,N23,L23,T23,J23,P23)</f>
        <v>0</v>
      </c>
      <c r="V23" s="7">
        <f t="shared" si="9"/>
        <v>13</v>
      </c>
    </row>
    <row r="24" spans="1:22" x14ac:dyDescent="0.2">
      <c r="A24" s="5">
        <f t="shared" si="0"/>
        <v>14</v>
      </c>
      <c r="B24" s="6"/>
      <c r="C24" s="6"/>
      <c r="D24" s="6"/>
      <c r="E24" s="7"/>
      <c r="F24" s="7">
        <f t="shared" si="11"/>
        <v>0</v>
      </c>
      <c r="G24" s="7"/>
      <c r="H24" s="7">
        <f t="shared" si="12"/>
        <v>0</v>
      </c>
      <c r="I24" s="7"/>
      <c r="J24" s="7">
        <f t="shared" si="13"/>
        <v>0</v>
      </c>
      <c r="K24" s="7"/>
      <c r="L24" s="7">
        <f t="shared" si="14"/>
        <v>0</v>
      </c>
      <c r="M24" s="7"/>
      <c r="N24" s="7">
        <f t="shared" si="15"/>
        <v>0</v>
      </c>
      <c r="O24" s="7"/>
      <c r="P24" s="7">
        <f t="shared" si="16"/>
        <v>0</v>
      </c>
      <c r="Q24" s="7"/>
      <c r="R24" s="7">
        <f t="shared" si="17"/>
        <v>0</v>
      </c>
      <c r="S24" s="7"/>
      <c r="T24" s="7">
        <f t="shared" si="18"/>
        <v>0</v>
      </c>
      <c r="U24" s="8">
        <f t="shared" si="19"/>
        <v>0</v>
      </c>
      <c r="V24" s="7">
        <f t="shared" si="9"/>
        <v>14</v>
      </c>
    </row>
    <row r="25" spans="1:22" x14ac:dyDescent="0.2">
      <c r="A25" s="5">
        <f t="shared" si="0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6"/>
      <c r="P25" s="7">
        <f t="shared" si="16"/>
        <v>0</v>
      </c>
      <c r="Q25" s="6"/>
      <c r="R25" s="7">
        <f t="shared" si="17"/>
        <v>0</v>
      </c>
      <c r="S25" s="6"/>
      <c r="T25" s="7">
        <f t="shared" si="18"/>
        <v>0</v>
      </c>
      <c r="U25" s="8">
        <f t="shared" si="19"/>
        <v>0</v>
      </c>
      <c r="V25" s="7">
        <f t="shared" si="9"/>
        <v>15</v>
      </c>
    </row>
    <row r="26" spans="1:22" x14ac:dyDescent="0.2">
      <c r="A26" s="5">
        <f t="shared" si="0"/>
        <v>16</v>
      </c>
      <c r="B26" s="6"/>
      <c r="C26" s="6"/>
      <c r="D26" s="6"/>
      <c r="E26" s="7"/>
      <c r="F26" s="7">
        <f t="shared" si="11"/>
        <v>0</v>
      </c>
      <c r="G26" s="7"/>
      <c r="H26" s="7">
        <f t="shared" si="12"/>
        <v>0</v>
      </c>
      <c r="I26" s="7"/>
      <c r="J26" s="7">
        <f t="shared" si="13"/>
        <v>0</v>
      </c>
      <c r="K26" s="7"/>
      <c r="L26" s="7">
        <v>0</v>
      </c>
      <c r="M26" s="7"/>
      <c r="N26" s="7">
        <f t="shared" si="15"/>
        <v>0</v>
      </c>
      <c r="O26" s="7"/>
      <c r="P26" s="7">
        <f t="shared" si="16"/>
        <v>0</v>
      </c>
      <c r="Q26" s="7"/>
      <c r="R26" s="7">
        <f t="shared" si="17"/>
        <v>0</v>
      </c>
      <c r="S26" s="7"/>
      <c r="T26" s="7">
        <v>0</v>
      </c>
      <c r="U26" s="8">
        <f t="shared" si="19"/>
        <v>0</v>
      </c>
      <c r="V26" s="7">
        <f t="shared" si="9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ref="L27:L34" si="20">IF(K27=0,,($K$9-K27)*$K$7*100/$K$9)</f>
        <v>0</v>
      </c>
      <c r="M27" s="6"/>
      <c r="N27" s="7">
        <f t="shared" si="15"/>
        <v>0</v>
      </c>
      <c r="O27" s="6"/>
      <c r="P27" s="7">
        <f t="shared" si="16"/>
        <v>0</v>
      </c>
      <c r="Q27" s="6"/>
      <c r="R27" s="7">
        <f t="shared" si="17"/>
        <v>0</v>
      </c>
      <c r="S27" s="6"/>
      <c r="T27" s="7">
        <f t="shared" ref="T27:T34" si="21">IF(S27=0,,($S$9-S27)*$S$7*100/$S$9)</f>
        <v>0</v>
      </c>
      <c r="U27" s="8">
        <f t="shared" si="19"/>
        <v>0</v>
      </c>
      <c r="V27" s="7">
        <f t="shared" si="9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20"/>
        <v>0</v>
      </c>
      <c r="M28" s="6"/>
      <c r="N28" s="7">
        <f t="shared" si="15"/>
        <v>0</v>
      </c>
      <c r="O28" s="6"/>
      <c r="P28" s="7">
        <f t="shared" si="16"/>
        <v>0</v>
      </c>
      <c r="Q28" s="6"/>
      <c r="R28" s="7">
        <f t="shared" si="17"/>
        <v>0</v>
      </c>
      <c r="S28" s="6"/>
      <c r="T28" s="7">
        <f t="shared" si="21"/>
        <v>0</v>
      </c>
      <c r="U28" s="8">
        <f t="shared" si="19"/>
        <v>0</v>
      </c>
      <c r="V28" s="7">
        <f t="shared" si="9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20"/>
        <v>0</v>
      </c>
      <c r="M29" s="6"/>
      <c r="N29" s="7">
        <f t="shared" si="15"/>
        <v>0</v>
      </c>
      <c r="O29" s="6"/>
      <c r="P29" s="7">
        <f t="shared" si="16"/>
        <v>0</v>
      </c>
      <c r="Q29" s="6"/>
      <c r="R29" s="7">
        <v>0</v>
      </c>
      <c r="S29" s="6"/>
      <c r="T29" s="7">
        <f t="shared" si="21"/>
        <v>0</v>
      </c>
      <c r="U29" s="8">
        <f t="shared" si="19"/>
        <v>0</v>
      </c>
      <c r="V29" s="7">
        <f t="shared" si="9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1"/>
        <v>0</v>
      </c>
      <c r="G30" s="7"/>
      <c r="H30" s="7">
        <f t="shared" si="12"/>
        <v>0</v>
      </c>
      <c r="I30" s="7"/>
      <c r="J30" s="7">
        <f t="shared" si="13"/>
        <v>0</v>
      </c>
      <c r="K30" s="7"/>
      <c r="L30" s="7">
        <f t="shared" si="20"/>
        <v>0</v>
      </c>
      <c r="M30" s="7"/>
      <c r="N30" s="7">
        <f t="shared" si="15"/>
        <v>0</v>
      </c>
      <c r="O30" s="7"/>
      <c r="P30" s="7">
        <f t="shared" si="16"/>
        <v>0</v>
      </c>
      <c r="Q30" s="7"/>
      <c r="R30" s="7">
        <f>IF(Q30=0,,($S$9-Q30)*$S$7*100/$S$9)</f>
        <v>0</v>
      </c>
      <c r="S30" s="7"/>
      <c r="T30" s="7">
        <f t="shared" si="21"/>
        <v>0</v>
      </c>
      <c r="U30" s="8">
        <f t="shared" si="19"/>
        <v>0</v>
      </c>
      <c r="V30" s="7">
        <f t="shared" si="9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20"/>
        <v>0</v>
      </c>
      <c r="M31" s="6"/>
      <c r="N31" s="7">
        <v>0</v>
      </c>
      <c r="O31" s="6"/>
      <c r="P31" s="7">
        <f t="shared" si="16"/>
        <v>0</v>
      </c>
      <c r="Q31" s="6"/>
      <c r="R31" s="7">
        <f>IF(Q31=0,,($S$9-Q31)*$S$7*100/$S$9)</f>
        <v>0</v>
      </c>
      <c r="S31" s="6"/>
      <c r="T31" s="7">
        <f t="shared" si="21"/>
        <v>0</v>
      </c>
      <c r="U31" s="8">
        <f t="shared" si="19"/>
        <v>0</v>
      </c>
      <c r="V31" s="7">
        <f t="shared" si="9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1"/>
        <v>0</v>
      </c>
      <c r="G32" s="6"/>
      <c r="H32" s="7">
        <f t="shared" si="12"/>
        <v>0</v>
      </c>
      <c r="I32" s="6"/>
      <c r="J32" s="7">
        <f t="shared" si="13"/>
        <v>0</v>
      </c>
      <c r="K32" s="6"/>
      <c r="L32" s="7">
        <f t="shared" si="20"/>
        <v>0</v>
      </c>
      <c r="M32" s="6"/>
      <c r="N32" s="7">
        <f>IF(M32=0,,($M$9-M32)*$M$7*100/$M$9)</f>
        <v>0</v>
      </c>
      <c r="O32" s="6"/>
      <c r="P32" s="7">
        <f t="shared" si="16"/>
        <v>0</v>
      </c>
      <c r="Q32" s="6"/>
      <c r="R32" s="7">
        <f>IF(Q32=0,,($S$9-Q32)*$S$7*100/$S$9)</f>
        <v>0</v>
      </c>
      <c r="S32" s="6"/>
      <c r="T32" s="7">
        <f t="shared" si="21"/>
        <v>0</v>
      </c>
      <c r="U32" s="8">
        <f t="shared" si="19"/>
        <v>0</v>
      </c>
      <c r="V32" s="7">
        <f t="shared" si="9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20"/>
        <v>0</v>
      </c>
      <c r="M33" s="6"/>
      <c r="N33" s="7">
        <f>IF(M33=0,,($M$9-M33)*$M$7*100/$M$9)</f>
        <v>0</v>
      </c>
      <c r="O33" s="6"/>
      <c r="P33" s="7">
        <f t="shared" si="16"/>
        <v>0</v>
      </c>
      <c r="Q33" s="6"/>
      <c r="R33" s="7">
        <f>IF(Q33=0,,($S$9-Q33)*$S$7*100/$S$9)</f>
        <v>0</v>
      </c>
      <c r="S33" s="6"/>
      <c r="T33" s="7">
        <f t="shared" si="21"/>
        <v>0</v>
      </c>
      <c r="U33" s="8">
        <f t="shared" si="19"/>
        <v>0</v>
      </c>
      <c r="V33" s="7">
        <f t="shared" si="9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1"/>
        <v>0</v>
      </c>
      <c r="G34" s="6"/>
      <c r="H34" s="7">
        <f t="shared" si="12"/>
        <v>0</v>
      </c>
      <c r="I34" s="6"/>
      <c r="J34" s="7">
        <f t="shared" si="13"/>
        <v>0</v>
      </c>
      <c r="K34" s="6"/>
      <c r="L34" s="7">
        <f t="shared" si="20"/>
        <v>0</v>
      </c>
      <c r="M34" s="6"/>
      <c r="N34" s="7">
        <f>IF(M34=0,,($M$9-M34)*$M$7*100/$M$9)</f>
        <v>0</v>
      </c>
      <c r="O34" s="6"/>
      <c r="P34" s="7">
        <f t="shared" si="16"/>
        <v>0</v>
      </c>
      <c r="Q34" s="6"/>
      <c r="R34" s="7">
        <f>IF(Q34=0,,($S$9-Q34)*$S$7*100/$S$9)</f>
        <v>0</v>
      </c>
      <c r="S34" s="6"/>
      <c r="T34" s="7">
        <f t="shared" si="21"/>
        <v>0</v>
      </c>
      <c r="U34" s="8">
        <f t="shared" si="19"/>
        <v>0</v>
      </c>
      <c r="V34" s="7">
        <f t="shared" si="9"/>
        <v>24</v>
      </c>
    </row>
    <row r="35" spans="1:22" x14ac:dyDescent="0.2">
      <c r="A35" s="29" t="s">
        <v>17</v>
      </c>
      <c r="B35" s="29"/>
      <c r="C35" s="30"/>
      <c r="E35">
        <f>COUNTA(E11:E34)</f>
        <v>2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22">
    <sortCondition descending="1" ref="U11:U22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S6" sqref="S6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28" t="s">
        <v>401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20" x14ac:dyDescent="0.2">
      <c r="D7" s="1" t="s">
        <v>10</v>
      </c>
      <c r="E7" s="25">
        <v>5</v>
      </c>
      <c r="F7" s="26"/>
      <c r="G7" s="25"/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</row>
    <row r="8" spans="1:20" x14ac:dyDescent="0.2">
      <c r="D8" s="1" t="s">
        <v>1</v>
      </c>
      <c r="E8" s="31">
        <v>45947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20" x14ac:dyDescent="0.2">
      <c r="D9" s="1" t="s">
        <v>2</v>
      </c>
      <c r="E9" s="28">
        <v>89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405</v>
      </c>
      <c r="C11" s="6" t="s">
        <v>406</v>
      </c>
      <c r="D11" s="7" t="s">
        <v>260</v>
      </c>
      <c r="E11">
        <v>56</v>
      </c>
      <c r="F11" s="7">
        <f t="shared" ref="F11:F20" si="1">IF(E11=0,,($E$9-E11)*$E$7*100/$E$9)</f>
        <v>185.3932584269663</v>
      </c>
      <c r="H11" s="7">
        <f>IF(G11=0,,($G$9-G11)*$G$7*100/$G$9)</f>
        <v>0</v>
      </c>
      <c r="J11" s="7">
        <f t="shared" ref="J11:J17" si="2">IF(I11=0,,($I$9-I11)*$I$7*100/$I$9)</f>
        <v>0</v>
      </c>
      <c r="L11" s="7">
        <f t="shared" ref="L11:L20" si="3">IF(K11=0,,($K$9-K11)*$K$7*100/$K$9)</f>
        <v>0</v>
      </c>
      <c r="N11" s="7">
        <f t="shared" ref="N11:N20" si="4">IF(M11=0,,($M$9-M11)*$M$7*100/$M$9)</f>
        <v>0</v>
      </c>
      <c r="P11" s="7">
        <f t="shared" ref="P11:P16" si="5">IF(O11=0,,($O$9-O11)*$O$7*100/$O$9)</f>
        <v>0</v>
      </c>
      <c r="R11" s="7">
        <f t="shared" ref="R11:R17" si="6">IF(Q11=0,,($Q$9-Q11)*$Q$7*100/$Q$9)</f>
        <v>0</v>
      </c>
      <c r="S11" s="8">
        <f t="shared" ref="S11:S20" si="7">SUM(F11,H11,L11,J11,R11,N11,P11)</f>
        <v>185.3932584269663</v>
      </c>
      <c r="T11" s="7">
        <f t="shared" ref="T11:T21" si="8">ROW(B11)-10</f>
        <v>1</v>
      </c>
    </row>
    <row r="12" spans="1:20" x14ac:dyDescent="0.2">
      <c r="A12" s="5">
        <f t="shared" si="0"/>
        <v>2</v>
      </c>
      <c r="B12" s="6" t="s">
        <v>68</v>
      </c>
      <c r="C12" s="6" t="s">
        <v>69</v>
      </c>
      <c r="D12" s="6" t="s">
        <v>260</v>
      </c>
      <c r="E12" s="7">
        <v>74</v>
      </c>
      <c r="F12" s="7">
        <f t="shared" si="1"/>
        <v>84.269662921348313</v>
      </c>
      <c r="G12" s="7"/>
      <c r="H12" s="7">
        <f>IF(G12=0,,($E$9-G12)*$E$7*100/$E$9)</f>
        <v>0</v>
      </c>
      <c r="I12" s="7"/>
      <c r="J12" s="7">
        <f t="shared" si="2"/>
        <v>0</v>
      </c>
      <c r="K12" s="7"/>
      <c r="L12" s="7">
        <f t="shared" si="3"/>
        <v>0</v>
      </c>
      <c r="M12" s="7"/>
      <c r="N12" s="7">
        <f t="shared" si="4"/>
        <v>0</v>
      </c>
      <c r="O12" s="7"/>
      <c r="P12" s="7">
        <f t="shared" si="5"/>
        <v>0</v>
      </c>
      <c r="Q12" s="7"/>
      <c r="R12" s="7">
        <f t="shared" si="6"/>
        <v>0</v>
      </c>
      <c r="S12" s="8">
        <f t="shared" si="7"/>
        <v>84.269662921348313</v>
      </c>
      <c r="T12" s="7">
        <f t="shared" si="8"/>
        <v>2</v>
      </c>
    </row>
    <row r="13" spans="1:20" x14ac:dyDescent="0.2">
      <c r="A13" s="5">
        <f t="shared" si="0"/>
        <v>3</v>
      </c>
      <c r="B13" s="6" t="s">
        <v>114</v>
      </c>
      <c r="C13" s="6" t="s">
        <v>149</v>
      </c>
      <c r="D13" s="6" t="s">
        <v>40</v>
      </c>
      <c r="E13" s="6">
        <v>76</v>
      </c>
      <c r="F13" s="7">
        <f t="shared" si="1"/>
        <v>73.033707865168537</v>
      </c>
      <c r="G13" s="6"/>
      <c r="H13" s="6">
        <f>IF(G13=0,,$E$9+1-G13)</f>
        <v>0</v>
      </c>
      <c r="I13" s="6"/>
      <c r="J13" s="7">
        <f t="shared" si="2"/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8">
        <f t="shared" si="7"/>
        <v>73.033707865168537</v>
      </c>
      <c r="T13" s="7">
        <f t="shared" si="8"/>
        <v>3</v>
      </c>
    </row>
    <row r="14" spans="1:20" x14ac:dyDescent="0.2">
      <c r="A14" s="5">
        <f t="shared" si="0"/>
        <v>4</v>
      </c>
      <c r="B14" s="6" t="s">
        <v>168</v>
      </c>
      <c r="C14" s="6" t="s">
        <v>169</v>
      </c>
      <c r="D14" s="6" t="s">
        <v>166</v>
      </c>
      <c r="E14" s="7">
        <v>83</v>
      </c>
      <c r="F14" s="7">
        <f t="shared" si="1"/>
        <v>33.707865168539328</v>
      </c>
      <c r="G14" s="7"/>
      <c r="H14" s="7">
        <f>IF(G14=0,,($E$9-G14)*$E$7*100/$E$9)</f>
        <v>0</v>
      </c>
      <c r="I14" s="7"/>
      <c r="J14" s="7">
        <f t="shared" si="2"/>
        <v>0</v>
      </c>
      <c r="K14" s="7"/>
      <c r="L14" s="19">
        <f t="shared" si="3"/>
        <v>0</v>
      </c>
      <c r="M14" s="19"/>
      <c r="N14" s="19">
        <f t="shared" si="4"/>
        <v>0</v>
      </c>
      <c r="O14" s="19"/>
      <c r="P14" s="19">
        <f t="shared" si="5"/>
        <v>0</v>
      </c>
      <c r="Q14" s="19"/>
      <c r="R14" s="19">
        <f t="shared" si="6"/>
        <v>0</v>
      </c>
      <c r="S14" s="8">
        <f t="shared" si="7"/>
        <v>33.707865168539328</v>
      </c>
      <c r="T14" s="6">
        <f t="shared" si="8"/>
        <v>4</v>
      </c>
    </row>
    <row r="15" spans="1:20" x14ac:dyDescent="0.2">
      <c r="A15" s="5">
        <f t="shared" si="0"/>
        <v>5</v>
      </c>
      <c r="B15" s="6" t="s">
        <v>407</v>
      </c>
      <c r="C15" s="6" t="s">
        <v>408</v>
      </c>
      <c r="D15" s="6" t="s">
        <v>260</v>
      </c>
      <c r="E15" s="6">
        <v>87</v>
      </c>
      <c r="F15" s="7">
        <f t="shared" si="1"/>
        <v>11.235955056179776</v>
      </c>
      <c r="G15" s="6"/>
      <c r="H15" s="6">
        <f>IF(G15=0,,$E$9+1-G15)</f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8">
        <f t="shared" si="7"/>
        <v>11.235955056179776</v>
      </c>
      <c r="T15" s="6">
        <f t="shared" si="8"/>
        <v>5</v>
      </c>
    </row>
    <row r="16" spans="1:20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6">
        <f>IF(G16=0,,$E$9+1-G16)</f>
        <v>0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8">
        <f t="shared" si="7"/>
        <v>0</v>
      </c>
      <c r="T16" s="6">
        <f t="shared" si="8"/>
        <v>6</v>
      </c>
    </row>
    <row r="17" spans="1:20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6">
        <f>IF(G17=0,,$E$9+1-G17)</f>
        <v>0</v>
      </c>
      <c r="I17" s="6"/>
      <c r="J17" s="7">
        <f t="shared" si="2"/>
        <v>0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v>0</v>
      </c>
      <c r="Q17" s="6"/>
      <c r="R17" s="7">
        <f t="shared" si="6"/>
        <v>0</v>
      </c>
      <c r="S17" s="8">
        <f t="shared" si="7"/>
        <v>0</v>
      </c>
      <c r="T17" s="6">
        <f t="shared" si="8"/>
        <v>7</v>
      </c>
    </row>
    <row r="18" spans="1:20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>IF(G18=0,,($E$9-G18)*$E$7*100/$E$9)</f>
        <v>0</v>
      </c>
      <c r="I18" s="7"/>
      <c r="J18" s="7"/>
      <c r="K18" s="7"/>
      <c r="L18" s="7">
        <f t="shared" si="3"/>
        <v>0</v>
      </c>
      <c r="M18" s="7"/>
      <c r="N18" s="7">
        <f t="shared" si="4"/>
        <v>0</v>
      </c>
      <c r="O18" s="7"/>
      <c r="P18" s="7">
        <f>IF(O18=0,,($O$9-O18)*$O$7*100/$O$9)</f>
        <v>0</v>
      </c>
      <c r="Q18" s="7"/>
      <c r="R18" s="7">
        <v>0</v>
      </c>
      <c r="S18" s="8">
        <f t="shared" si="7"/>
        <v>0</v>
      </c>
      <c r="T18" s="7">
        <f t="shared" si="8"/>
        <v>8</v>
      </c>
    </row>
    <row r="19" spans="1:20" x14ac:dyDescent="0.2">
      <c r="A19" s="5">
        <f t="shared" si="0"/>
        <v>9</v>
      </c>
      <c r="B19" s="6"/>
      <c r="C19" s="6"/>
      <c r="D19" s="6"/>
      <c r="E19" s="7"/>
      <c r="F19" s="7">
        <f t="shared" si="1"/>
        <v>0</v>
      </c>
      <c r="G19" s="7"/>
      <c r="H19" s="7">
        <f>IF(G19=0,,($E$9-G19)*$E$7*100/$E$9)</f>
        <v>0</v>
      </c>
      <c r="I19" s="7"/>
      <c r="J19" s="7">
        <f>IF(I19=0,,($I$9-I19)*$I$7*100/$I$9)</f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>IF(O19=0,,($Q$9-O19)*$Q$7*100/$Q$9)</f>
        <v>0</v>
      </c>
      <c r="Q19" s="7"/>
      <c r="R19" s="7">
        <f>IF(Q19=0,,($Q$9-Q19)*$Q$7*100/$Q$9)</f>
        <v>0</v>
      </c>
      <c r="S19" s="8">
        <f t="shared" si="7"/>
        <v>0</v>
      </c>
      <c r="T19" s="7">
        <f t="shared" si="8"/>
        <v>9</v>
      </c>
    </row>
    <row r="20" spans="1:20" x14ac:dyDescent="0.2">
      <c r="A20" s="5">
        <f t="shared" si="0"/>
        <v>10</v>
      </c>
      <c r="B20" s="6"/>
      <c r="C20" s="6"/>
      <c r="D20" s="6"/>
      <c r="E20" s="7"/>
      <c r="F20" s="7">
        <f t="shared" si="1"/>
        <v>0</v>
      </c>
      <c r="G20" s="7"/>
      <c r="H20" s="7">
        <f>IF(G20=0,,($E$9-G20)*$E$7*100/$E$9)</f>
        <v>0</v>
      </c>
      <c r="I20" s="7"/>
      <c r="J20" s="7">
        <f>IF(I20=0,,($I$9-I20)*$I$7*100/$I$9)</f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>IF(O20=0,,($Q$9-O20)*$Q$7*100/$Q$9)</f>
        <v>0</v>
      </c>
      <c r="Q20" s="7"/>
      <c r="R20" s="7">
        <f>IF(Q20=0,,($Q$9-Q20)*$Q$7*100/$Q$9)</f>
        <v>0</v>
      </c>
      <c r="S20" s="8">
        <f t="shared" si="7"/>
        <v>0</v>
      </c>
      <c r="T20" s="7">
        <f t="shared" si="8"/>
        <v>10</v>
      </c>
    </row>
    <row r="21" spans="1:20" x14ac:dyDescent="0.2">
      <c r="A21" s="5">
        <f t="shared" si="0"/>
        <v>11</v>
      </c>
      <c r="B21" s="6"/>
      <c r="C21" s="6"/>
      <c r="D21" s="6"/>
      <c r="E21" s="7"/>
      <c r="F21" s="7">
        <f t="shared" ref="F21:F33" si="9">IF(E21=0,,($E$9-E21)*$E$7*100/$E$9)</f>
        <v>0</v>
      </c>
      <c r="G21" s="7"/>
      <c r="H21" s="7">
        <f>IF(G21=0,,($E$9-G21)*$E$7*100/$E$9)</f>
        <v>0</v>
      </c>
      <c r="I21" s="7"/>
      <c r="J21" s="7">
        <f>IF(I21=0,,($I$9-I21)*$I$7*100/$I$9)</f>
        <v>0</v>
      </c>
      <c r="K21" s="7"/>
      <c r="L21" s="7">
        <f t="shared" ref="L21" si="10">IF(K21=0,,($K$9-K21)*$K$7*100/$K$9)</f>
        <v>0</v>
      </c>
      <c r="M21" s="7"/>
      <c r="N21" s="7">
        <f t="shared" ref="N21" si="11">IF(M21=0,,($M$9-M21)*$M$7*100/$M$9)</f>
        <v>0</v>
      </c>
      <c r="O21" s="7"/>
      <c r="P21" s="7">
        <f>IF(O21=0,,($Q$9-O21)*$Q$7*100/$Q$9)</f>
        <v>0</v>
      </c>
      <c r="Q21" s="7"/>
      <c r="R21" s="7">
        <f>IF(Q21=0,,($Q$9-Q21)*$Q$7*100/$Q$9)</f>
        <v>0</v>
      </c>
      <c r="S21" s="8">
        <f t="shared" ref="S21" si="12">SUM(F21,H21,L21,J21,R21,N21,P21)</f>
        <v>0</v>
      </c>
      <c r="T21" s="7">
        <f t="shared" si="8"/>
        <v>11</v>
      </c>
    </row>
    <row r="22" spans="1:20" x14ac:dyDescent="0.2">
      <c r="A22" s="5"/>
      <c r="B22" s="6"/>
      <c r="C22" s="6"/>
      <c r="D22" s="6"/>
      <c r="E22" s="6"/>
      <c r="F22" s="7">
        <f t="shared" si="9"/>
        <v>0</v>
      </c>
      <c r="G22" s="6"/>
      <c r="H22" s="6">
        <f t="shared" ref="H22:H33" si="13">IF(G22=0,,$E$9+1-G22)</f>
        <v>0</v>
      </c>
      <c r="I22" s="6"/>
      <c r="J22" s="7">
        <f t="shared" ref="J22:J33" si="14">IF(I22=0,,($I$9-I22)*$I$7*100/$I$9)</f>
        <v>0</v>
      </c>
      <c r="K22" s="6"/>
      <c r="L22" s="7">
        <f t="shared" ref="L22:L33" si="15">IF(K22=0,,($K$9-K22)*$K$7*100/$K$9)</f>
        <v>0</v>
      </c>
      <c r="M22" s="6"/>
      <c r="N22" s="7">
        <f t="shared" ref="N22:N33" si="16">IF(M22=0,,($M$9-M22)*$M$7*100/$M$9)</f>
        <v>0</v>
      </c>
      <c r="O22" s="6"/>
      <c r="P22" s="7">
        <f t="shared" ref="P22:P33" si="17">IF(O22=0,,($Q$9-O22)*$Q$7*100/$Q$9)</f>
        <v>0</v>
      </c>
      <c r="Q22" s="6"/>
      <c r="R22" s="7">
        <f t="shared" ref="R22:R33" si="18">IF(Q22=0,,($Q$9-Q22)*$Q$7*100/$Q$9)</f>
        <v>0</v>
      </c>
      <c r="S22" s="8">
        <f t="shared" ref="S22:S33" si="19">SUM(F22,H22,L22,J22,R22,N22,P22)</f>
        <v>0</v>
      </c>
      <c r="T22" s="6"/>
    </row>
    <row r="23" spans="1:20" x14ac:dyDescent="0.2">
      <c r="A23" s="6"/>
      <c r="B23" s="6"/>
      <c r="C23" s="6"/>
      <c r="D23" s="6"/>
      <c r="E23" s="6"/>
      <c r="F23" s="7">
        <f t="shared" si="9"/>
        <v>0</v>
      </c>
      <c r="G23" s="6"/>
      <c r="H23" s="6">
        <f t="shared" si="13"/>
        <v>0</v>
      </c>
      <c r="I23" s="6"/>
      <c r="J23" s="7">
        <f t="shared" si="14"/>
        <v>0</v>
      </c>
      <c r="K23" s="6"/>
      <c r="L23" s="7">
        <f t="shared" si="15"/>
        <v>0</v>
      </c>
      <c r="M23" s="6"/>
      <c r="N23" s="7">
        <f t="shared" si="16"/>
        <v>0</v>
      </c>
      <c r="O23" s="6"/>
      <c r="P23" s="7">
        <f t="shared" si="17"/>
        <v>0</v>
      </c>
      <c r="Q23" s="6"/>
      <c r="R23" s="7">
        <f t="shared" si="18"/>
        <v>0</v>
      </c>
      <c r="S23" s="8">
        <f t="shared" si="19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si="9"/>
        <v>0</v>
      </c>
      <c r="G24" s="6"/>
      <c r="H24" s="6">
        <f t="shared" si="13"/>
        <v>0</v>
      </c>
      <c r="I24" s="6"/>
      <c r="J24" s="7">
        <f t="shared" si="14"/>
        <v>0</v>
      </c>
      <c r="K24" s="6"/>
      <c r="L24" s="7">
        <f t="shared" si="15"/>
        <v>0</v>
      </c>
      <c r="M24" s="6"/>
      <c r="N24" s="7">
        <f t="shared" si="16"/>
        <v>0</v>
      </c>
      <c r="O24" s="6"/>
      <c r="P24" s="7">
        <f t="shared" si="17"/>
        <v>0</v>
      </c>
      <c r="Q24" s="6"/>
      <c r="R24" s="7">
        <f t="shared" si="18"/>
        <v>0</v>
      </c>
      <c r="S24" s="8">
        <f t="shared" si="19"/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9"/>
        <v>0</v>
      </c>
      <c r="G25" s="6"/>
      <c r="H25" s="6">
        <f t="shared" si="13"/>
        <v>0</v>
      </c>
      <c r="I25" s="6"/>
      <c r="J25" s="7">
        <f t="shared" si="14"/>
        <v>0</v>
      </c>
      <c r="K25" s="6"/>
      <c r="L25" s="7">
        <f t="shared" si="15"/>
        <v>0</v>
      </c>
      <c r="M25" s="6"/>
      <c r="N25" s="7">
        <f t="shared" si="16"/>
        <v>0</v>
      </c>
      <c r="O25" s="6"/>
      <c r="P25" s="7">
        <f t="shared" si="17"/>
        <v>0</v>
      </c>
      <c r="Q25" s="6"/>
      <c r="R25" s="7">
        <f t="shared" si="18"/>
        <v>0</v>
      </c>
      <c r="S25" s="8">
        <f t="shared" si="19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si="9"/>
        <v>0</v>
      </c>
      <c r="G26" s="6"/>
      <c r="H26" s="6">
        <f t="shared" si="13"/>
        <v>0</v>
      </c>
      <c r="I26" s="6"/>
      <c r="J26" s="7">
        <f t="shared" si="14"/>
        <v>0</v>
      </c>
      <c r="K26" s="6"/>
      <c r="L26" s="7">
        <f t="shared" si="15"/>
        <v>0</v>
      </c>
      <c r="M26" s="6"/>
      <c r="N26" s="7">
        <f t="shared" si="16"/>
        <v>0</v>
      </c>
      <c r="O26" s="6"/>
      <c r="P26" s="7">
        <f t="shared" si="17"/>
        <v>0</v>
      </c>
      <c r="Q26" s="6"/>
      <c r="R26" s="7">
        <f t="shared" si="18"/>
        <v>0</v>
      </c>
      <c r="S26" s="8">
        <f t="shared" si="19"/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9"/>
        <v>0</v>
      </c>
      <c r="G27" s="6"/>
      <c r="H27" s="6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8">
        <f t="shared" si="19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9"/>
        <v>0</v>
      </c>
      <c r="G28" s="6"/>
      <c r="H28" s="6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8">
        <f t="shared" si="19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9"/>
        <v>0</v>
      </c>
      <c r="G29" s="6"/>
      <c r="H29" s="6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8">
        <f t="shared" si="19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9"/>
        <v>0</v>
      </c>
      <c r="G30" s="6"/>
      <c r="H30" s="6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8">
        <f t="shared" si="19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9"/>
        <v>0</v>
      </c>
      <c r="G31" s="6"/>
      <c r="H31" s="6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8">
        <f t="shared" si="19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9"/>
        <v>0</v>
      </c>
      <c r="G32" s="6"/>
      <c r="H32" s="6">
        <f t="shared" si="13"/>
        <v>0</v>
      </c>
      <c r="I32" s="6"/>
      <c r="J32" s="7">
        <f t="shared" si="14"/>
        <v>0</v>
      </c>
      <c r="K32" s="6"/>
      <c r="L32" s="7">
        <f t="shared" si="15"/>
        <v>0</v>
      </c>
      <c r="M32" s="6"/>
      <c r="N32" s="7">
        <f t="shared" si="16"/>
        <v>0</v>
      </c>
      <c r="O32" s="6"/>
      <c r="P32" s="7">
        <f t="shared" si="17"/>
        <v>0</v>
      </c>
      <c r="Q32" s="6"/>
      <c r="R32" s="7">
        <f t="shared" si="18"/>
        <v>0</v>
      </c>
      <c r="S32" s="8">
        <f t="shared" si="19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9"/>
        <v>0</v>
      </c>
      <c r="G33" s="6"/>
      <c r="H33" s="6">
        <f t="shared" si="13"/>
        <v>0</v>
      </c>
      <c r="I33" s="6"/>
      <c r="J33" s="7">
        <f t="shared" si="14"/>
        <v>0</v>
      </c>
      <c r="K33" s="6"/>
      <c r="L33" s="7">
        <f t="shared" si="15"/>
        <v>0</v>
      </c>
      <c r="M33" s="6"/>
      <c r="N33" s="7">
        <f t="shared" si="16"/>
        <v>0</v>
      </c>
      <c r="O33" s="6"/>
      <c r="P33" s="7">
        <f t="shared" si="17"/>
        <v>0</v>
      </c>
      <c r="Q33" s="6"/>
      <c r="R33" s="7">
        <f t="shared" si="18"/>
        <v>0</v>
      </c>
      <c r="S33" s="8">
        <f t="shared" si="19"/>
        <v>0</v>
      </c>
      <c r="T33" s="6"/>
    </row>
    <row r="34" spans="1:20" x14ac:dyDescent="0.2">
      <c r="A34" s="29" t="s">
        <v>17</v>
      </c>
      <c r="B34" s="29"/>
      <c r="C34" s="30"/>
      <c r="E34">
        <f>COUNTA(E11:E33)</f>
        <v>5</v>
      </c>
      <c r="G34">
        <f>COUNTA(G11:G33)</f>
        <v>0</v>
      </c>
      <c r="I34">
        <f>COUNTA(I11:I33)</f>
        <v>0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0">
    <sortCondition descending="1" ref="S11:S20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J5" sqref="J5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6" x14ac:dyDescent="0.2">
      <c r="E2" s="33" t="s">
        <v>27</v>
      </c>
      <c r="F2" s="33"/>
      <c r="G2" s="11">
        <f>COUNTA(B11:B33)</f>
        <v>9</v>
      </c>
    </row>
    <row r="3" spans="1:26" x14ac:dyDescent="0.2">
      <c r="B3" s="2"/>
      <c r="E3" s="33" t="s">
        <v>28</v>
      </c>
      <c r="F3" s="33"/>
      <c r="G3" s="11">
        <f>COUNTA(E8:V8)</f>
        <v>2</v>
      </c>
    </row>
    <row r="4" spans="1:26" x14ac:dyDescent="0.2">
      <c r="B4" s="2"/>
      <c r="C4" s="3"/>
    </row>
    <row r="6" spans="1:26" x14ac:dyDescent="0.2">
      <c r="D6" s="1" t="s">
        <v>0</v>
      </c>
      <c r="E6" s="28" t="s">
        <v>152</v>
      </c>
      <c r="F6" s="28"/>
      <c r="G6" s="28" t="s">
        <v>401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6" x14ac:dyDescent="0.2">
      <c r="D7" s="1" t="s">
        <v>10</v>
      </c>
      <c r="E7" s="25">
        <v>2</v>
      </c>
      <c r="F7" s="26"/>
      <c r="G7" s="25">
        <v>5</v>
      </c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  <c r="S7" s="25"/>
      <c r="T7" s="26"/>
      <c r="U7" s="25"/>
      <c r="V7" s="26"/>
    </row>
    <row r="8" spans="1:26" x14ac:dyDescent="0.2">
      <c r="D8" s="1" t="s">
        <v>1</v>
      </c>
      <c r="E8" s="31">
        <v>45935</v>
      </c>
      <c r="F8" s="31"/>
      <c r="G8" s="31">
        <v>45948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X8" s="11"/>
    </row>
    <row r="9" spans="1:26" x14ac:dyDescent="0.2">
      <c r="D9" s="1" t="s">
        <v>2</v>
      </c>
      <c r="E9" s="28">
        <v>7</v>
      </c>
      <c r="F9" s="28"/>
      <c r="G9" s="28">
        <v>129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157</v>
      </c>
      <c r="C11" s="21" t="s">
        <v>113</v>
      </c>
      <c r="D11" s="21" t="s">
        <v>51</v>
      </c>
      <c r="E11" s="6">
        <v>3</v>
      </c>
      <c r="F11" s="19">
        <f>IF(E11=0,,($E$9-E11)*$E$7*100/$E$9)</f>
        <v>114.28571428571429</v>
      </c>
      <c r="G11" s="20">
        <v>56</v>
      </c>
      <c r="H11" s="19">
        <f>IF(G11=0,,($G$9-G11)*$G$7*100/$G$9)</f>
        <v>282.94573643410854</v>
      </c>
      <c r="I11" s="20"/>
      <c r="J11" s="19">
        <f t="shared" ref="J11:J24" si="1">IF(I11=0,,($I$9-I11)*$I$7*100/$I$9)</f>
        <v>0</v>
      </c>
      <c r="K11" s="20"/>
      <c r="L11" s="19">
        <f t="shared" ref="L11:L24" si="2">IF(K11=0,,($K$9-K11)*$K$7*100/$K$9)</f>
        <v>0</v>
      </c>
      <c r="M11" s="20"/>
      <c r="N11" s="19">
        <f t="shared" ref="N11:N23" si="3">IF(M11=0,,($M$9-M11)*$M$7*100/$M$9)</f>
        <v>0</v>
      </c>
      <c r="O11" s="20"/>
      <c r="P11" s="19">
        <f t="shared" ref="P11:P24" si="4">IF(O11=0,,($O$9-O11)*$O$7*100/$O$9)</f>
        <v>0</v>
      </c>
      <c r="Q11" s="20"/>
      <c r="R11" s="19">
        <f t="shared" ref="R11:R24" si="5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4" si="6">IF(U11=0,,($U$9-U11)*$U$7*100/$U$9)</f>
        <v>0</v>
      </c>
      <c r="W11" s="8">
        <f>F11+H11+J11+P11</f>
        <v>397.23145071982282</v>
      </c>
      <c r="X11" s="6">
        <f t="shared" ref="X11:X27" si="7">COUNTA(G11,U11,K11,O11,Q11,E11,I11)</f>
        <v>2</v>
      </c>
      <c r="Y11" s="6">
        <f t="shared" ref="Y11:Y27" si="8">ROW(B11)-10</f>
        <v>1</v>
      </c>
      <c r="Z11" s="13">
        <f t="shared" ref="Z11:Z27" si="9">X11/$G$3</f>
        <v>1</v>
      </c>
    </row>
    <row r="12" spans="1:26" x14ac:dyDescent="0.2">
      <c r="A12" s="5">
        <f t="shared" si="0"/>
        <v>2</v>
      </c>
      <c r="B12" s="21" t="s">
        <v>402</v>
      </c>
      <c r="C12" s="21" t="s">
        <v>403</v>
      </c>
      <c r="D12" s="21" t="s">
        <v>40</v>
      </c>
      <c r="E12" s="6"/>
      <c r="F12" s="19">
        <f>IF(E12=0,,($E$9-E12)*$E$7*100/$E$9)</f>
        <v>0</v>
      </c>
      <c r="G12" s="6">
        <v>59</v>
      </c>
      <c r="H12" s="19">
        <f t="shared" ref="H12:H27" si="10">IF(G12=0,,($G$9-G12)*$G$7*100/$G$9)</f>
        <v>271.31782945736433</v>
      </c>
      <c r="I12" s="6"/>
      <c r="J12" s="7">
        <f t="shared" si="1"/>
        <v>0</v>
      </c>
      <c r="K12" s="6"/>
      <c r="L12" s="7">
        <f t="shared" si="2"/>
        <v>0</v>
      </c>
      <c r="M12" s="6"/>
      <c r="N12" s="7">
        <f t="shared" si="3"/>
        <v>0</v>
      </c>
      <c r="O12" s="6"/>
      <c r="P12" s="7">
        <f t="shared" si="4"/>
        <v>0</v>
      </c>
      <c r="Q12" s="6"/>
      <c r="R12" s="7">
        <f t="shared" si="5"/>
        <v>0</v>
      </c>
      <c r="S12" s="6"/>
      <c r="T12" s="7">
        <f>IF(S12=0,,($M$9-S12)*$M$7*100/$M$9)</f>
        <v>0</v>
      </c>
      <c r="U12" s="6"/>
      <c r="V12" s="7">
        <f t="shared" si="6"/>
        <v>0</v>
      </c>
      <c r="W12" s="8">
        <f>F12+H12+J12+P12</f>
        <v>271.31782945736433</v>
      </c>
      <c r="X12" s="6">
        <f t="shared" si="7"/>
        <v>1</v>
      </c>
      <c r="Y12" s="6">
        <f t="shared" si="8"/>
        <v>2</v>
      </c>
      <c r="Z12" s="13">
        <f t="shared" si="9"/>
        <v>0.5</v>
      </c>
    </row>
    <row r="13" spans="1:26" x14ac:dyDescent="0.2">
      <c r="A13" s="5">
        <f t="shared" si="0"/>
        <v>3</v>
      </c>
      <c r="B13" s="21" t="s">
        <v>53</v>
      </c>
      <c r="C13" s="21" t="s">
        <v>52</v>
      </c>
      <c r="D13" s="21" t="s">
        <v>40</v>
      </c>
      <c r="E13" s="6">
        <v>2</v>
      </c>
      <c r="F13" s="19">
        <f>IF(E13=0,,($E$9-E13)*$E$7*100/$E$9)</f>
        <v>142.85714285714286</v>
      </c>
      <c r="G13" s="20">
        <v>120</v>
      </c>
      <c r="H13" s="19">
        <f t="shared" si="10"/>
        <v>34.883720930232556</v>
      </c>
      <c r="I13" s="20"/>
      <c r="J13" s="19">
        <f t="shared" si="1"/>
        <v>0</v>
      </c>
      <c r="K13" s="20"/>
      <c r="L13" s="19">
        <f t="shared" si="2"/>
        <v>0</v>
      </c>
      <c r="M13" s="20"/>
      <c r="N13" s="19">
        <f t="shared" si="3"/>
        <v>0</v>
      </c>
      <c r="O13" s="20"/>
      <c r="P13" s="19">
        <f t="shared" si="4"/>
        <v>0</v>
      </c>
      <c r="Q13" s="20"/>
      <c r="R13" s="19">
        <f t="shared" si="5"/>
        <v>0</v>
      </c>
      <c r="S13" s="20"/>
      <c r="T13" s="19">
        <f>IF(S13=0,,($M$9-S13)*$M$7*100/$M$9)</f>
        <v>0</v>
      </c>
      <c r="U13" s="20"/>
      <c r="V13" s="19">
        <f t="shared" si="6"/>
        <v>0</v>
      </c>
      <c r="W13" s="8">
        <f>H13+L13+R13+V13+F13+P13+N13+J13</f>
        <v>177.74086378737542</v>
      </c>
      <c r="X13" s="6">
        <f t="shared" si="7"/>
        <v>2</v>
      </c>
      <c r="Y13" s="6">
        <f t="shared" si="8"/>
        <v>3</v>
      </c>
      <c r="Z13" s="13">
        <f t="shared" si="9"/>
        <v>1</v>
      </c>
    </row>
    <row r="14" spans="1:26" x14ac:dyDescent="0.2">
      <c r="A14" s="5">
        <f t="shared" si="0"/>
        <v>4</v>
      </c>
      <c r="B14" s="21" t="s">
        <v>49</v>
      </c>
      <c r="C14" s="21" t="s">
        <v>50</v>
      </c>
      <c r="D14" s="21" t="s">
        <v>51</v>
      </c>
      <c r="E14" s="6">
        <v>1</v>
      </c>
      <c r="F14" s="19">
        <f>IF(E14=0,,($E$9-E14)*$E$7*100/$E$9)</f>
        <v>171.42857142857142</v>
      </c>
      <c r="G14" s="20"/>
      <c r="H14" s="19">
        <f t="shared" si="10"/>
        <v>0</v>
      </c>
      <c r="I14" s="20"/>
      <c r="J14" s="19">
        <f t="shared" si="1"/>
        <v>0</v>
      </c>
      <c r="K14" s="20"/>
      <c r="L14" s="19">
        <f t="shared" si="2"/>
        <v>0</v>
      </c>
      <c r="M14" s="20"/>
      <c r="N14" s="19">
        <f t="shared" si="3"/>
        <v>0</v>
      </c>
      <c r="O14" s="20"/>
      <c r="P14" s="19">
        <f t="shared" si="4"/>
        <v>0</v>
      </c>
      <c r="Q14" s="20"/>
      <c r="R14" s="19">
        <f t="shared" si="5"/>
        <v>0</v>
      </c>
      <c r="S14" s="20"/>
      <c r="T14" s="19">
        <f>IF(S14=0,,($S$9-S14)*$S$7*100/$S$9)</f>
        <v>0</v>
      </c>
      <c r="U14" s="20"/>
      <c r="V14" s="19">
        <f t="shared" si="6"/>
        <v>0</v>
      </c>
      <c r="W14" s="8">
        <f t="shared" ref="W14:W24" si="11">F14+H14+J14+P14</f>
        <v>171.42857142857142</v>
      </c>
      <c r="X14" s="6">
        <f t="shared" si="7"/>
        <v>1</v>
      </c>
      <c r="Y14" s="6">
        <f t="shared" si="8"/>
        <v>4</v>
      </c>
      <c r="Z14" s="13">
        <f t="shared" si="9"/>
        <v>0.5</v>
      </c>
    </row>
    <row r="15" spans="1:26" x14ac:dyDescent="0.2">
      <c r="A15" s="5">
        <f t="shared" si="0"/>
        <v>5</v>
      </c>
      <c r="B15" s="17" t="s">
        <v>60</v>
      </c>
      <c r="C15" s="17" t="s">
        <v>61</v>
      </c>
      <c r="D15" s="17" t="s">
        <v>40</v>
      </c>
      <c r="E15" s="6">
        <v>7</v>
      </c>
      <c r="F15" s="19">
        <f>29/2</f>
        <v>14.5</v>
      </c>
      <c r="G15" s="6">
        <v>98</v>
      </c>
      <c r="H15" s="19">
        <f t="shared" si="10"/>
        <v>120.15503875968992</v>
      </c>
      <c r="I15" s="6"/>
      <c r="J15" s="7">
        <f t="shared" si="1"/>
        <v>0</v>
      </c>
      <c r="K15" s="6"/>
      <c r="L15" s="7">
        <f t="shared" si="2"/>
        <v>0</v>
      </c>
      <c r="M15" s="6"/>
      <c r="N15" s="7">
        <f t="shared" si="3"/>
        <v>0</v>
      </c>
      <c r="O15" s="6"/>
      <c r="P15" s="7">
        <f t="shared" si="4"/>
        <v>0</v>
      </c>
      <c r="Q15" s="6"/>
      <c r="R15" s="7">
        <f t="shared" si="5"/>
        <v>0</v>
      </c>
      <c r="S15" s="6"/>
      <c r="T15" s="7">
        <f t="shared" ref="T15:T24" si="12">IF(S15=0,,($M$9-S15)*$M$7*100/$M$9)</f>
        <v>0</v>
      </c>
      <c r="U15" s="6"/>
      <c r="V15" s="7">
        <f t="shared" si="6"/>
        <v>0</v>
      </c>
      <c r="W15" s="8">
        <f t="shared" si="11"/>
        <v>134.65503875968992</v>
      </c>
      <c r="X15" s="6">
        <f t="shared" si="7"/>
        <v>2</v>
      </c>
      <c r="Y15" s="6">
        <f t="shared" si="8"/>
        <v>5</v>
      </c>
      <c r="Z15" s="13">
        <f t="shared" si="9"/>
        <v>1</v>
      </c>
    </row>
    <row r="16" spans="1:26" x14ac:dyDescent="0.2">
      <c r="A16" s="5">
        <f t="shared" si="0"/>
        <v>6</v>
      </c>
      <c r="B16" s="21" t="s">
        <v>47</v>
      </c>
      <c r="C16" s="21" t="s">
        <v>48</v>
      </c>
      <c r="D16" s="21" t="s">
        <v>40</v>
      </c>
      <c r="E16" s="6"/>
      <c r="F16" s="19">
        <f t="shared" ref="F16:F24" si="13">IF(E16=0,,($E$9-E16)*$E$7*100/$E$9)</f>
        <v>0</v>
      </c>
      <c r="G16" s="6">
        <v>98</v>
      </c>
      <c r="H16" s="19">
        <f t="shared" si="10"/>
        <v>120.15503875968992</v>
      </c>
      <c r="I16" s="6"/>
      <c r="J16" s="7">
        <f t="shared" si="1"/>
        <v>0</v>
      </c>
      <c r="K16" s="6"/>
      <c r="L16" s="7">
        <f t="shared" si="2"/>
        <v>0</v>
      </c>
      <c r="M16" s="6"/>
      <c r="N16" s="7">
        <f t="shared" si="3"/>
        <v>0</v>
      </c>
      <c r="O16" s="6"/>
      <c r="P16" s="7">
        <f t="shared" si="4"/>
        <v>0</v>
      </c>
      <c r="Q16" s="6"/>
      <c r="R16" s="7">
        <f t="shared" si="5"/>
        <v>0</v>
      </c>
      <c r="S16" s="6"/>
      <c r="T16" s="7">
        <f t="shared" si="12"/>
        <v>0</v>
      </c>
      <c r="U16" s="6"/>
      <c r="V16" s="7">
        <f t="shared" si="6"/>
        <v>0</v>
      </c>
      <c r="W16" s="8">
        <f t="shared" si="11"/>
        <v>120.15503875968992</v>
      </c>
      <c r="X16" s="6">
        <f t="shared" si="7"/>
        <v>1</v>
      </c>
      <c r="Y16" s="6">
        <f t="shared" si="8"/>
        <v>6</v>
      </c>
      <c r="Z16" s="13">
        <f t="shared" si="9"/>
        <v>0.5</v>
      </c>
    </row>
    <row r="17" spans="1:26" x14ac:dyDescent="0.2">
      <c r="A17" s="5">
        <f t="shared" si="0"/>
        <v>7</v>
      </c>
      <c r="B17" s="21" t="s">
        <v>156</v>
      </c>
      <c r="C17" s="21" t="s">
        <v>216</v>
      </c>
      <c r="D17" s="21" t="s">
        <v>41</v>
      </c>
      <c r="E17" s="6">
        <v>3</v>
      </c>
      <c r="F17" s="19">
        <f t="shared" si="13"/>
        <v>114.28571428571429</v>
      </c>
      <c r="G17" s="20"/>
      <c r="H17" s="19">
        <f t="shared" si="10"/>
        <v>0</v>
      </c>
      <c r="I17" s="20"/>
      <c r="J17" s="19">
        <f t="shared" si="1"/>
        <v>0</v>
      </c>
      <c r="K17" s="20"/>
      <c r="L17" s="19">
        <f t="shared" si="2"/>
        <v>0</v>
      </c>
      <c r="M17" s="20"/>
      <c r="N17" s="19">
        <f t="shared" si="3"/>
        <v>0</v>
      </c>
      <c r="O17" s="20"/>
      <c r="P17" s="19">
        <f t="shared" si="4"/>
        <v>0</v>
      </c>
      <c r="Q17" s="20"/>
      <c r="R17" s="19">
        <f t="shared" si="5"/>
        <v>0</v>
      </c>
      <c r="S17" s="20"/>
      <c r="T17" s="19">
        <f t="shared" si="12"/>
        <v>0</v>
      </c>
      <c r="U17" s="20"/>
      <c r="V17" s="19">
        <f t="shared" si="6"/>
        <v>0</v>
      </c>
      <c r="W17" s="8">
        <f t="shared" si="11"/>
        <v>114.28571428571429</v>
      </c>
      <c r="X17" s="6">
        <f t="shared" si="7"/>
        <v>1</v>
      </c>
      <c r="Y17" s="6">
        <f t="shared" si="8"/>
        <v>7</v>
      </c>
      <c r="Z17" s="13">
        <f t="shared" si="9"/>
        <v>0.5</v>
      </c>
    </row>
    <row r="18" spans="1:26" x14ac:dyDescent="0.2">
      <c r="A18" s="5">
        <f t="shared" si="0"/>
        <v>8</v>
      </c>
      <c r="B18" s="21" t="s">
        <v>180</v>
      </c>
      <c r="C18" s="21" t="s">
        <v>181</v>
      </c>
      <c r="D18" s="21" t="s">
        <v>40</v>
      </c>
      <c r="E18" s="6">
        <v>5</v>
      </c>
      <c r="F18" s="19">
        <f t="shared" si="13"/>
        <v>57.142857142857146</v>
      </c>
      <c r="G18" s="20">
        <v>129</v>
      </c>
      <c r="H18" s="19">
        <f t="shared" si="10"/>
        <v>0</v>
      </c>
      <c r="I18" s="20"/>
      <c r="J18" s="19">
        <f t="shared" si="1"/>
        <v>0</v>
      </c>
      <c r="K18" s="20"/>
      <c r="L18" s="19">
        <f t="shared" si="2"/>
        <v>0</v>
      </c>
      <c r="M18" s="20"/>
      <c r="N18" s="19">
        <f t="shared" si="3"/>
        <v>0</v>
      </c>
      <c r="O18" s="20"/>
      <c r="P18" s="19">
        <f t="shared" si="4"/>
        <v>0</v>
      </c>
      <c r="Q18" s="20"/>
      <c r="R18" s="19">
        <f t="shared" si="5"/>
        <v>0</v>
      </c>
      <c r="S18" s="20"/>
      <c r="T18" s="19">
        <f t="shared" si="12"/>
        <v>0</v>
      </c>
      <c r="U18" s="20"/>
      <c r="V18" s="19">
        <f t="shared" si="6"/>
        <v>0</v>
      </c>
      <c r="W18" s="8">
        <f t="shared" si="11"/>
        <v>57.142857142857146</v>
      </c>
      <c r="X18" s="6">
        <f t="shared" si="7"/>
        <v>2</v>
      </c>
      <c r="Y18" s="6">
        <f t="shared" si="8"/>
        <v>8</v>
      </c>
      <c r="Z18" s="13">
        <f t="shared" si="9"/>
        <v>1</v>
      </c>
    </row>
    <row r="19" spans="1:26" x14ac:dyDescent="0.2">
      <c r="A19" s="5">
        <f t="shared" si="0"/>
        <v>9</v>
      </c>
      <c r="B19" s="17" t="s">
        <v>143</v>
      </c>
      <c r="C19" s="17" t="s">
        <v>209</v>
      </c>
      <c r="D19" s="17" t="s">
        <v>132</v>
      </c>
      <c r="E19" s="6">
        <v>6</v>
      </c>
      <c r="F19" s="19">
        <f t="shared" si="13"/>
        <v>28.571428571428573</v>
      </c>
      <c r="G19" s="20"/>
      <c r="H19" s="19">
        <f t="shared" si="10"/>
        <v>0</v>
      </c>
      <c r="I19" s="20"/>
      <c r="J19" s="19">
        <f t="shared" si="1"/>
        <v>0</v>
      </c>
      <c r="K19" s="20"/>
      <c r="L19" s="19">
        <f t="shared" si="2"/>
        <v>0</v>
      </c>
      <c r="M19" s="20"/>
      <c r="N19" s="19">
        <f t="shared" si="3"/>
        <v>0</v>
      </c>
      <c r="O19" s="20"/>
      <c r="P19" s="19">
        <f t="shared" si="4"/>
        <v>0</v>
      </c>
      <c r="Q19" s="20"/>
      <c r="R19" s="19">
        <f t="shared" si="5"/>
        <v>0</v>
      </c>
      <c r="S19" s="20"/>
      <c r="T19" s="19">
        <f t="shared" si="12"/>
        <v>0</v>
      </c>
      <c r="U19" s="20"/>
      <c r="V19" s="19">
        <f t="shared" si="6"/>
        <v>0</v>
      </c>
      <c r="W19" s="8">
        <f t="shared" si="11"/>
        <v>28.571428571428573</v>
      </c>
      <c r="X19" s="6">
        <f t="shared" si="7"/>
        <v>1</v>
      </c>
      <c r="Y19" s="6">
        <f t="shared" si="8"/>
        <v>9</v>
      </c>
      <c r="Z19" s="13">
        <f t="shared" si="9"/>
        <v>0.5</v>
      </c>
    </row>
    <row r="20" spans="1:26" x14ac:dyDescent="0.2">
      <c r="A20" s="5">
        <f t="shared" si="0"/>
        <v>10</v>
      </c>
      <c r="B20" s="6"/>
      <c r="C20" s="6"/>
      <c r="D20" s="6"/>
      <c r="E20" s="6"/>
      <c r="F20" s="19">
        <f t="shared" si="13"/>
        <v>0</v>
      </c>
      <c r="G20" s="6"/>
      <c r="H20" s="19">
        <f t="shared" si="10"/>
        <v>0</v>
      </c>
      <c r="I20" s="6"/>
      <c r="J20" s="7">
        <f t="shared" si="1"/>
        <v>0</v>
      </c>
      <c r="K20" s="6"/>
      <c r="L20" s="7">
        <f t="shared" si="2"/>
        <v>0</v>
      </c>
      <c r="M20" s="6"/>
      <c r="N20" s="7">
        <f t="shared" si="3"/>
        <v>0</v>
      </c>
      <c r="O20" s="6"/>
      <c r="P20" s="7">
        <f t="shared" si="4"/>
        <v>0</v>
      </c>
      <c r="Q20" s="6"/>
      <c r="R20" s="7">
        <f t="shared" si="5"/>
        <v>0</v>
      </c>
      <c r="S20" s="6"/>
      <c r="T20" s="7">
        <f t="shared" si="12"/>
        <v>0</v>
      </c>
      <c r="U20" s="6"/>
      <c r="V20" s="7">
        <f t="shared" si="6"/>
        <v>0</v>
      </c>
      <c r="W20" s="8">
        <f t="shared" si="11"/>
        <v>0</v>
      </c>
      <c r="X20" s="6">
        <f t="shared" si="7"/>
        <v>0</v>
      </c>
      <c r="Y20" s="6">
        <f t="shared" si="8"/>
        <v>10</v>
      </c>
      <c r="Z20" s="13">
        <f t="shared" si="9"/>
        <v>0</v>
      </c>
    </row>
    <row r="21" spans="1:26" x14ac:dyDescent="0.2">
      <c r="A21" s="5">
        <f t="shared" si="0"/>
        <v>11</v>
      </c>
      <c r="B21" s="6"/>
      <c r="C21" s="6"/>
      <c r="D21" s="6"/>
      <c r="E21" s="6"/>
      <c r="F21" s="19">
        <f t="shared" si="13"/>
        <v>0</v>
      </c>
      <c r="G21" s="6"/>
      <c r="H21" s="19">
        <f t="shared" si="10"/>
        <v>0</v>
      </c>
      <c r="I21" s="6"/>
      <c r="J21" s="7">
        <f t="shared" si="1"/>
        <v>0</v>
      </c>
      <c r="K21" s="6"/>
      <c r="L21" s="7">
        <f t="shared" si="2"/>
        <v>0</v>
      </c>
      <c r="M21" s="6"/>
      <c r="N21" s="7">
        <f t="shared" si="3"/>
        <v>0</v>
      </c>
      <c r="O21" s="6"/>
      <c r="P21" s="7">
        <f t="shared" si="4"/>
        <v>0</v>
      </c>
      <c r="Q21" s="6"/>
      <c r="R21" s="7">
        <f t="shared" si="5"/>
        <v>0</v>
      </c>
      <c r="S21" s="6"/>
      <c r="T21" s="7">
        <f t="shared" si="12"/>
        <v>0</v>
      </c>
      <c r="U21" s="6"/>
      <c r="V21" s="7">
        <f t="shared" si="6"/>
        <v>0</v>
      </c>
      <c r="W21" s="8">
        <f t="shared" si="11"/>
        <v>0</v>
      </c>
      <c r="X21" s="6">
        <f t="shared" si="7"/>
        <v>0</v>
      </c>
      <c r="Y21" s="6">
        <f t="shared" si="8"/>
        <v>11</v>
      </c>
      <c r="Z21" s="13">
        <f t="shared" si="9"/>
        <v>0</v>
      </c>
    </row>
    <row r="22" spans="1:26" x14ac:dyDescent="0.2">
      <c r="A22" s="5">
        <f t="shared" si="0"/>
        <v>12</v>
      </c>
      <c r="B22" s="6"/>
      <c r="C22" s="6"/>
      <c r="D22" s="6"/>
      <c r="E22" s="6"/>
      <c r="F22" s="19">
        <f t="shared" si="13"/>
        <v>0</v>
      </c>
      <c r="G22" s="6"/>
      <c r="H22" s="19">
        <f t="shared" si="10"/>
        <v>0</v>
      </c>
      <c r="I22" s="6"/>
      <c r="J22" s="7">
        <f t="shared" si="1"/>
        <v>0</v>
      </c>
      <c r="K22" s="6"/>
      <c r="L22" s="7">
        <f t="shared" si="2"/>
        <v>0</v>
      </c>
      <c r="M22" s="6"/>
      <c r="N22" s="7">
        <f t="shared" si="3"/>
        <v>0</v>
      </c>
      <c r="O22" s="6"/>
      <c r="P22" s="7">
        <f t="shared" si="4"/>
        <v>0</v>
      </c>
      <c r="Q22" s="6"/>
      <c r="R22" s="7">
        <f t="shared" si="5"/>
        <v>0</v>
      </c>
      <c r="S22" s="6"/>
      <c r="T22" s="7">
        <f t="shared" si="12"/>
        <v>0</v>
      </c>
      <c r="U22" s="6"/>
      <c r="V22" s="7">
        <f t="shared" si="6"/>
        <v>0</v>
      </c>
      <c r="W22" s="8">
        <f t="shared" si="11"/>
        <v>0</v>
      </c>
      <c r="X22" s="6">
        <f t="shared" si="7"/>
        <v>0</v>
      </c>
      <c r="Y22" s="6">
        <f t="shared" si="8"/>
        <v>12</v>
      </c>
      <c r="Z22" s="13">
        <f t="shared" si="9"/>
        <v>0</v>
      </c>
    </row>
    <row r="23" spans="1:26" x14ac:dyDescent="0.2">
      <c r="A23" s="5">
        <f t="shared" si="0"/>
        <v>13</v>
      </c>
      <c r="B23" s="6"/>
      <c r="C23" s="6"/>
      <c r="D23" s="6"/>
      <c r="E23" s="6"/>
      <c r="F23" s="19">
        <f t="shared" si="13"/>
        <v>0</v>
      </c>
      <c r="G23" s="6"/>
      <c r="H23" s="19">
        <f t="shared" si="10"/>
        <v>0</v>
      </c>
      <c r="I23" s="6"/>
      <c r="J23" s="7">
        <f t="shared" si="1"/>
        <v>0</v>
      </c>
      <c r="K23" s="6"/>
      <c r="L23" s="7">
        <f t="shared" si="2"/>
        <v>0</v>
      </c>
      <c r="M23" s="6"/>
      <c r="N23" s="7">
        <f t="shared" si="3"/>
        <v>0</v>
      </c>
      <c r="O23" s="6"/>
      <c r="P23" s="7">
        <f t="shared" si="4"/>
        <v>0</v>
      </c>
      <c r="Q23" s="6"/>
      <c r="R23" s="7">
        <f t="shared" si="5"/>
        <v>0</v>
      </c>
      <c r="S23" s="6"/>
      <c r="T23" s="7">
        <f t="shared" si="12"/>
        <v>0</v>
      </c>
      <c r="U23" s="6"/>
      <c r="V23" s="7">
        <f t="shared" si="6"/>
        <v>0</v>
      </c>
      <c r="W23" s="8">
        <f t="shared" si="11"/>
        <v>0</v>
      </c>
      <c r="X23" s="6">
        <f t="shared" si="7"/>
        <v>0</v>
      </c>
      <c r="Y23" s="6">
        <f t="shared" si="8"/>
        <v>13</v>
      </c>
      <c r="Z23" s="13">
        <f t="shared" si="9"/>
        <v>0</v>
      </c>
    </row>
    <row r="24" spans="1:26" x14ac:dyDescent="0.2">
      <c r="A24" s="5">
        <f t="shared" si="0"/>
        <v>14</v>
      </c>
      <c r="B24" s="6"/>
      <c r="C24" s="6"/>
      <c r="D24" s="6"/>
      <c r="E24" s="6"/>
      <c r="F24" s="19">
        <f t="shared" si="13"/>
        <v>0</v>
      </c>
      <c r="G24" s="6"/>
      <c r="H24" s="19">
        <f t="shared" si="10"/>
        <v>0</v>
      </c>
      <c r="I24" s="6"/>
      <c r="J24" s="7">
        <f t="shared" si="1"/>
        <v>0</v>
      </c>
      <c r="K24" s="6"/>
      <c r="L24" s="7">
        <f t="shared" si="2"/>
        <v>0</v>
      </c>
      <c r="M24" s="6"/>
      <c r="N24" s="7">
        <v>0</v>
      </c>
      <c r="O24" s="6"/>
      <c r="P24" s="7">
        <f t="shared" si="4"/>
        <v>0</v>
      </c>
      <c r="Q24" s="6"/>
      <c r="R24" s="7">
        <f t="shared" si="5"/>
        <v>0</v>
      </c>
      <c r="S24" s="6"/>
      <c r="T24" s="7">
        <f t="shared" si="12"/>
        <v>0</v>
      </c>
      <c r="U24" s="6"/>
      <c r="V24" s="7">
        <f t="shared" si="6"/>
        <v>0</v>
      </c>
      <c r="W24" s="8">
        <f t="shared" si="11"/>
        <v>0</v>
      </c>
      <c r="X24" s="6">
        <f t="shared" si="7"/>
        <v>0</v>
      </c>
      <c r="Y24" s="6">
        <f t="shared" si="8"/>
        <v>14</v>
      </c>
      <c r="Z24" s="13">
        <f t="shared" si="9"/>
        <v>0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ref="F25:F27" si="14">IF(E25=0,,($E$9-E25)*$E$7*100/$E$9)</f>
        <v>0</v>
      </c>
      <c r="G25" s="6"/>
      <c r="H25" s="19">
        <f t="shared" si="10"/>
        <v>0</v>
      </c>
      <c r="I25" s="6"/>
      <c r="J25" s="7">
        <v>0</v>
      </c>
      <c r="K25" s="6"/>
      <c r="L25" s="7">
        <f t="shared" ref="L25:L27" si="15">IF(K25=0,,($K$9-K25)*$K$7*100/$K$9)</f>
        <v>0</v>
      </c>
      <c r="M25" s="6"/>
      <c r="N25" s="7">
        <f>IF(M25=0,,($M$9-M25)*$M$7*100/$M$9)</f>
        <v>0</v>
      </c>
      <c r="O25" s="6"/>
      <c r="P25" s="7">
        <f t="shared" ref="P25" si="16">IF(O25=0,,($O$9-O25)*$O$7*100/$O$9)</f>
        <v>0</v>
      </c>
      <c r="Q25" s="6"/>
      <c r="R25" s="7">
        <f t="shared" ref="R25:R27" si="17">IF(Q25=0,,($Q$9-Q25)*$Q$7*100/$Q$9)</f>
        <v>0</v>
      </c>
      <c r="S25" s="6"/>
      <c r="T25" s="7">
        <f t="shared" ref="T25:T27" si="18">IF(S25=0,,($M$9-S25)*$M$7*100/$M$9)</f>
        <v>0</v>
      </c>
      <c r="U25" s="6"/>
      <c r="V25" s="7">
        <f t="shared" ref="V25:V27" si="19">IF(U25=0,,($U$9-U25)*$U$7*100/$U$9)</f>
        <v>0</v>
      </c>
      <c r="W25" s="8">
        <f t="shared" ref="W25:W27" si="20">F25+H25+J25+P25</f>
        <v>0</v>
      </c>
      <c r="X25" s="6">
        <f t="shared" si="7"/>
        <v>0</v>
      </c>
      <c r="Y25" s="6">
        <f t="shared" si="8"/>
        <v>15</v>
      </c>
      <c r="Z25" s="13">
        <f t="shared" si="9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10"/>
        <v>0</v>
      </c>
      <c r="I26" s="6"/>
      <c r="J26" s="7">
        <f>IF(I26=0,,($I$9-I26)*$I$7*100/$I$9)</f>
        <v>0</v>
      </c>
      <c r="K26" s="6"/>
      <c r="L26" s="7">
        <f t="shared" si="15"/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17"/>
        <v>0</v>
      </c>
      <c r="S26" s="6"/>
      <c r="T26" s="7">
        <f t="shared" si="18"/>
        <v>0</v>
      </c>
      <c r="U26" s="6"/>
      <c r="V26" s="7">
        <f t="shared" si="19"/>
        <v>0</v>
      </c>
      <c r="W26" s="8">
        <f t="shared" si="20"/>
        <v>0</v>
      </c>
      <c r="X26" s="6">
        <f t="shared" si="7"/>
        <v>0</v>
      </c>
      <c r="Y26" s="6">
        <f t="shared" si="8"/>
        <v>16</v>
      </c>
      <c r="Z26" s="13">
        <f t="shared" si="9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10"/>
        <v>0</v>
      </c>
      <c r="I27" s="6"/>
      <c r="J27" s="7">
        <f>IF(I27=0,,($I$9-I27)*$I$7*100/$I$9)</f>
        <v>0</v>
      </c>
      <c r="K27" s="6"/>
      <c r="L27" s="7">
        <f t="shared" si="15"/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17"/>
        <v>0</v>
      </c>
      <c r="S27" s="6"/>
      <c r="T27" s="7">
        <f t="shared" si="18"/>
        <v>0</v>
      </c>
      <c r="U27" s="6"/>
      <c r="V27" s="7">
        <f t="shared" si="19"/>
        <v>0</v>
      </c>
      <c r="W27" s="8">
        <f t="shared" si="20"/>
        <v>0</v>
      </c>
      <c r="X27" s="6">
        <f t="shared" si="7"/>
        <v>0</v>
      </c>
      <c r="Y27" s="6">
        <f t="shared" si="8"/>
        <v>17</v>
      </c>
      <c r="Z27" s="13">
        <f t="shared" si="9"/>
        <v>0</v>
      </c>
    </row>
    <row r="28" spans="1:26" x14ac:dyDescent="0.2">
      <c r="A28" s="29" t="s">
        <v>17</v>
      </c>
      <c r="B28" s="29"/>
      <c r="C28" s="30"/>
      <c r="E28">
        <f>COUNTA(E11:E27)</f>
        <v>7</v>
      </c>
      <c r="G28">
        <f>COUNTA(G11:G27)</f>
        <v>6</v>
      </c>
      <c r="I28">
        <f>COUNTA(I11:I27)</f>
        <v>0</v>
      </c>
      <c r="K28">
        <f>COUNTA(K11:K27)</f>
        <v>0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2" t="s">
        <v>30</v>
      </c>
      <c r="B29" s="32"/>
      <c r="C29" s="32"/>
      <c r="E29" s="12">
        <f>E28/$G$2</f>
        <v>0.77777777777777779</v>
      </c>
      <c r="G29" s="12">
        <f>G28/$G$2</f>
        <v>0.66666666666666663</v>
      </c>
      <c r="I29" s="12">
        <f>I28/$G$2</f>
        <v>0</v>
      </c>
      <c r="K29" s="12">
        <f>K28/$G$2</f>
        <v>0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N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6" x14ac:dyDescent="0.2">
      <c r="E2" s="33" t="s">
        <v>26</v>
      </c>
      <c r="F2" s="33"/>
      <c r="G2" s="11">
        <f>COUNTA(B11:B30)</f>
        <v>7</v>
      </c>
    </row>
    <row r="3" spans="1:26" x14ac:dyDescent="0.2">
      <c r="B3" s="2"/>
      <c r="E3" s="33" t="s">
        <v>28</v>
      </c>
      <c r="F3" s="33"/>
      <c r="G3" s="11">
        <f>COUNTA(E8:V8)</f>
        <v>2</v>
      </c>
    </row>
    <row r="4" spans="1:26" x14ac:dyDescent="0.2">
      <c r="B4" s="2"/>
      <c r="C4" s="3"/>
    </row>
    <row r="6" spans="1:26" x14ac:dyDescent="0.2">
      <c r="D6" s="1" t="s">
        <v>0</v>
      </c>
      <c r="E6" s="28" t="s">
        <v>257</v>
      </c>
      <c r="F6" s="28"/>
      <c r="G6" s="28" t="s">
        <v>401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6" x14ac:dyDescent="0.2">
      <c r="D7" s="1" t="s">
        <v>10</v>
      </c>
      <c r="E7" s="25">
        <v>2</v>
      </c>
      <c r="F7" s="26"/>
      <c r="G7" s="25">
        <v>5</v>
      </c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  <c r="S7" s="25"/>
      <c r="T7" s="26"/>
      <c r="U7" s="25"/>
      <c r="V7" s="26"/>
    </row>
    <row r="8" spans="1:26" x14ac:dyDescent="0.2">
      <c r="D8" s="1" t="s">
        <v>1</v>
      </c>
      <c r="E8" s="31">
        <v>45935</v>
      </c>
      <c r="F8" s="31"/>
      <c r="G8" s="31">
        <v>45948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X8" s="11"/>
    </row>
    <row r="9" spans="1:26" x14ac:dyDescent="0.2">
      <c r="D9" s="1" t="s">
        <v>2</v>
      </c>
      <c r="E9" s="28">
        <v>5</v>
      </c>
      <c r="F9" s="28"/>
      <c r="G9" s="28">
        <v>79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148</v>
      </c>
      <c r="C11" s="6" t="s">
        <v>154</v>
      </c>
      <c r="D11" s="6" t="s">
        <v>51</v>
      </c>
      <c r="E11" s="20">
        <v>1</v>
      </c>
      <c r="F11" s="19">
        <f t="shared" ref="F11:F16" si="1">IF(E11=0,,($E$9-E11)*$E$7*100/$E$9)</f>
        <v>160</v>
      </c>
      <c r="G11" s="20">
        <v>46</v>
      </c>
      <c r="H11" s="19">
        <f t="shared" ref="H11:H19" si="2">IF(G11=0,,($G$9-G11)*$G$7*100/$G$9)</f>
        <v>208.86075949367088</v>
      </c>
      <c r="I11" s="20"/>
      <c r="J11" s="19">
        <f t="shared" ref="J11:J19" si="3">IF(I11=0,,($I$9-I11)*$I$7*100/$I$9)</f>
        <v>0</v>
      </c>
      <c r="K11" s="20"/>
      <c r="L11" s="19">
        <f t="shared" ref="L11:L19" si="4">IF(K11=0,,($K$9-K11)*$K$7*100/$K$9)</f>
        <v>0</v>
      </c>
      <c r="M11" s="20"/>
      <c r="N11" s="19">
        <f t="shared" ref="N11:N19" si="5">IF(M11=0,,($M$9-M11)*$M$7*100/$M$9)</f>
        <v>0</v>
      </c>
      <c r="O11" s="20"/>
      <c r="P11" s="19">
        <f t="shared" ref="P11:P16" si="6">IF(O11=0,,($O$9-O11)*$O$7*100/$O$9)</f>
        <v>0</v>
      </c>
      <c r="Q11" s="20"/>
      <c r="R11" s="19">
        <f t="shared" ref="R11:R19" si="7">IF(Q11=0,,($Q$9-Q11)*$Q$7*100/$Q$9)</f>
        <v>0</v>
      </c>
      <c r="S11" s="20"/>
      <c r="T11" s="19">
        <f t="shared" ref="T11:T19" si="8">IF(S11=0,,($M$9-S11)*$M$7*100/$M$9)</f>
        <v>0</v>
      </c>
      <c r="U11" s="20"/>
      <c r="V11" s="19">
        <f t="shared" ref="V11:V19" si="9">IF(U11=0,,($U$9-U11)*$U$7*100/$U$9)</f>
        <v>0</v>
      </c>
      <c r="W11" s="8">
        <f t="shared" ref="W11:W19" si="10">P11+XJ11+H11+F11</f>
        <v>368.86075949367091</v>
      </c>
      <c r="X11" s="6">
        <f t="shared" ref="X11:X21" si="11">COUNTA(G11,U11,K11,O11,Q11,E11,M11,I11)</f>
        <v>2</v>
      </c>
      <c r="Y11" s="6">
        <f t="shared" ref="Y11:Y21" si="12">ROW(B11)-10</f>
        <v>1</v>
      </c>
      <c r="Z11" s="13">
        <f t="shared" ref="Z11:Z21" si="13">X11/$G$3</f>
        <v>1</v>
      </c>
    </row>
    <row r="12" spans="1:26" x14ac:dyDescent="0.2">
      <c r="A12" s="5">
        <f t="shared" si="0"/>
        <v>2</v>
      </c>
      <c r="B12" s="6" t="s">
        <v>405</v>
      </c>
      <c r="C12" s="6" t="s">
        <v>406</v>
      </c>
      <c r="D12" s="6" t="s">
        <v>51</v>
      </c>
      <c r="E12" s="20"/>
      <c r="F12" s="19">
        <f t="shared" si="1"/>
        <v>0</v>
      </c>
      <c r="G12" s="20">
        <v>28</v>
      </c>
      <c r="H12" s="19">
        <f t="shared" si="2"/>
        <v>322.78481012658227</v>
      </c>
      <c r="I12" s="20"/>
      <c r="J12" s="19">
        <f t="shared" si="3"/>
        <v>0</v>
      </c>
      <c r="K12" s="20"/>
      <c r="L12" s="19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322.78481012658227</v>
      </c>
      <c r="X12" s="6">
        <f t="shared" si="11"/>
        <v>1</v>
      </c>
      <c r="Y12" s="6">
        <f t="shared" si="12"/>
        <v>2</v>
      </c>
      <c r="Z12" s="13">
        <f t="shared" si="13"/>
        <v>0.5</v>
      </c>
    </row>
    <row r="13" spans="1:26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2</v>
      </c>
      <c r="F13" s="19">
        <f t="shared" si="1"/>
        <v>120</v>
      </c>
      <c r="G13" s="20">
        <v>48</v>
      </c>
      <c r="H13" s="19">
        <f t="shared" si="2"/>
        <v>196.20253164556962</v>
      </c>
      <c r="I13" s="20"/>
      <c r="J13" s="19">
        <f t="shared" si="3"/>
        <v>0</v>
      </c>
      <c r="K13" s="20"/>
      <c r="L13" s="19">
        <f t="shared" si="4"/>
        <v>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316.20253164556959</v>
      </c>
      <c r="X13" s="6">
        <f t="shared" si="11"/>
        <v>2</v>
      </c>
      <c r="Y13" s="6">
        <f t="shared" si="12"/>
        <v>3</v>
      </c>
      <c r="Z13" s="13">
        <f t="shared" si="13"/>
        <v>1</v>
      </c>
    </row>
    <row r="14" spans="1:26" x14ac:dyDescent="0.2">
      <c r="A14" s="5">
        <f t="shared" si="0"/>
        <v>4</v>
      </c>
      <c r="B14" s="6" t="s">
        <v>72</v>
      </c>
      <c r="C14" s="6" t="s">
        <v>73</v>
      </c>
      <c r="D14" s="6" t="s">
        <v>258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0.5</v>
      </c>
    </row>
    <row r="15" spans="1:26" x14ac:dyDescent="0.2">
      <c r="A15" s="5">
        <f t="shared" si="0"/>
        <v>5</v>
      </c>
      <c r="B15" s="6" t="s">
        <v>212</v>
      </c>
      <c r="C15" s="6" t="s">
        <v>213</v>
      </c>
      <c r="D15" s="6" t="s">
        <v>258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/>
      <c r="J15" s="19">
        <f t="shared" si="3"/>
        <v>0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181.26582278481013</v>
      </c>
      <c r="X15" s="6">
        <f t="shared" si="11"/>
        <v>2</v>
      </c>
      <c r="Y15" s="6">
        <f t="shared" si="12"/>
        <v>5</v>
      </c>
      <c r="Z15" s="13">
        <f t="shared" si="13"/>
        <v>1</v>
      </c>
    </row>
    <row r="16" spans="1:26" x14ac:dyDescent="0.2">
      <c r="A16" s="5">
        <f t="shared" si="0"/>
        <v>6</v>
      </c>
      <c r="B16" s="6" t="s">
        <v>222</v>
      </c>
      <c r="C16" s="6" t="s">
        <v>171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0.5</v>
      </c>
    </row>
    <row r="17" spans="1:26" x14ac:dyDescent="0.2">
      <c r="A17" s="5">
        <f t="shared" si="0"/>
        <v>7</v>
      </c>
      <c r="B17" s="6" t="s">
        <v>259</v>
      </c>
      <c r="C17" s="6" t="s">
        <v>74</v>
      </c>
      <c r="D17" s="6" t="s">
        <v>56</v>
      </c>
      <c r="E17" s="20">
        <v>5</v>
      </c>
      <c r="F17" s="19">
        <f>80/2</f>
        <v>40</v>
      </c>
      <c r="G17" s="20"/>
      <c r="H17" s="19">
        <f t="shared" si="2"/>
        <v>0</v>
      </c>
      <c r="I17" s="20"/>
      <c r="J17" s="19">
        <f t="shared" si="3"/>
        <v>0</v>
      </c>
      <c r="K17" s="20"/>
      <c r="L17" s="19">
        <f t="shared" si="4"/>
        <v>0</v>
      </c>
      <c r="M17" s="20"/>
      <c r="N17" s="19">
        <f t="shared" si="5"/>
        <v>0</v>
      </c>
      <c r="O17" s="20"/>
      <c r="P17" s="19"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40</v>
      </c>
      <c r="X17" s="6">
        <f t="shared" si="11"/>
        <v>1</v>
      </c>
      <c r="Y17" s="6">
        <f t="shared" si="12"/>
        <v>7</v>
      </c>
      <c r="Z17" s="13">
        <f t="shared" si="13"/>
        <v>0.5</v>
      </c>
    </row>
    <row r="18" spans="1:26" x14ac:dyDescent="0.2">
      <c r="A18" s="5">
        <f t="shared" si="0"/>
        <v>8</v>
      </c>
      <c r="B18" s="6"/>
      <c r="C18" s="6"/>
      <c r="D18" s="6"/>
      <c r="E18" s="20"/>
      <c r="F18" s="19">
        <f>IF(E18=0,,($E$9-E18)*$E$7*100/$E$9)</f>
        <v>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>IF(O18=0,,($O$9-O18)*$O$7*100/$O$9)</f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0</v>
      </c>
      <c r="X18" s="6">
        <f t="shared" si="11"/>
        <v>0</v>
      </c>
      <c r="Y18" s="6">
        <f t="shared" si="12"/>
        <v>8</v>
      </c>
      <c r="Z18" s="13">
        <f t="shared" si="13"/>
        <v>0</v>
      </c>
    </row>
    <row r="19" spans="1:26" x14ac:dyDescent="0.2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 t="shared" ref="F20" si="14">IF(E20=0,,($E$9-E20)*$E$7*100/$E$9)</f>
        <v>0</v>
      </c>
      <c r="G20" s="20"/>
      <c r="H20" s="19">
        <f t="shared" ref="H20:H21" si="15">IF(G20=0,,($G$9-G20)*$G$7*100/$G$9)</f>
        <v>0</v>
      </c>
      <c r="I20" s="20"/>
      <c r="J20" s="19">
        <f t="shared" ref="J20:J21" si="16">IF(I20=0,,($I$9-I20)*$I$7*100/$I$9)</f>
        <v>0</v>
      </c>
      <c r="K20" s="20"/>
      <c r="L20" s="19">
        <f t="shared" ref="L20:L21" si="17">IF(K20=0,,($K$9-K20)*$K$7*100/$K$9)</f>
        <v>0</v>
      </c>
      <c r="M20" s="20"/>
      <c r="N20" s="19">
        <f>67/2</f>
        <v>33.5</v>
      </c>
      <c r="O20" s="20"/>
      <c r="P20" s="19">
        <f t="shared" ref="P20:P21" si="18">IF(O20=0,,($O$9-O20)*$O$7*100/$O$9)</f>
        <v>0</v>
      </c>
      <c r="Q20" s="20"/>
      <c r="R20" s="19">
        <f t="shared" ref="R20:R21" si="19">IF(Q20=0,,($Q$9-Q20)*$Q$7*100/$Q$9)</f>
        <v>0</v>
      </c>
      <c r="S20" s="20"/>
      <c r="T20" s="19">
        <f t="shared" ref="T20:T21" si="20">IF(S20=0,,($M$9-S20)*$M$7*100/$M$9)</f>
        <v>0</v>
      </c>
      <c r="U20" s="20"/>
      <c r="V20" s="19">
        <f t="shared" ref="V20:V21" si="21">IF(U20=0,,($U$9-U20)*$U$7*100/$U$9)</f>
        <v>0</v>
      </c>
      <c r="W20" s="8">
        <f t="shared" ref="W20:W24" si="22">P20+XJ20+H20+F20</f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15"/>
        <v>0</v>
      </c>
      <c r="I21" s="20"/>
      <c r="J21" s="19">
        <f t="shared" si="16"/>
        <v>0</v>
      </c>
      <c r="K21" s="20"/>
      <c r="L21" s="19">
        <f t="shared" si="17"/>
        <v>0</v>
      </c>
      <c r="M21" s="20"/>
      <c r="N21" s="19">
        <f>IF(M21=0,,($M$9-M21)*$M$7*100/$M$9)</f>
        <v>0</v>
      </c>
      <c r="O21" s="20"/>
      <c r="P21" s="19">
        <f t="shared" si="18"/>
        <v>0</v>
      </c>
      <c r="Q21" s="20"/>
      <c r="R21" s="19">
        <f t="shared" si="19"/>
        <v>0</v>
      </c>
      <c r="S21" s="20"/>
      <c r="T21" s="19">
        <f t="shared" si="20"/>
        <v>0</v>
      </c>
      <c r="U21" s="20"/>
      <c r="V21" s="19">
        <f t="shared" si="21"/>
        <v>0</v>
      </c>
      <c r="W21" s="8">
        <f t="shared" si="22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2">
      <c r="A22" s="5">
        <f t="shared" ref="A22:A24" si="23">Y22</f>
        <v>12</v>
      </c>
      <c r="B22" s="6"/>
      <c r="C22" s="6"/>
      <c r="D22" s="6"/>
      <c r="E22" s="20"/>
      <c r="F22" s="19">
        <f t="shared" ref="F22:F24" si="24">IF(E22=0,,($E$9-E22)*$E$7*100/$E$9)</f>
        <v>0</v>
      </c>
      <c r="G22" s="20"/>
      <c r="H22" s="19">
        <f t="shared" ref="H22:H24" si="25">IF(G22=0,,($G$9-G22)*$G$7*100/$G$9)</f>
        <v>0</v>
      </c>
      <c r="I22" s="20"/>
      <c r="J22" s="19">
        <f t="shared" ref="J22:J24" si="26">IF(I22=0,,($I$9-I22)*$I$7*100/$I$9)</f>
        <v>0</v>
      </c>
      <c r="K22" s="20"/>
      <c r="L22" s="19">
        <f t="shared" ref="L22:L24" si="27">IF(K22=0,,($K$9-K22)*$K$7*100/$K$9)</f>
        <v>0</v>
      </c>
      <c r="M22" s="20"/>
      <c r="N22" s="19">
        <f t="shared" ref="N22:N24" si="28">IF(M22=0,,($M$9-M22)*$M$7*100/$M$9)</f>
        <v>0</v>
      </c>
      <c r="O22" s="20"/>
      <c r="P22" s="19">
        <f t="shared" ref="P22:P24" si="29">IF(O22=0,,($O$9-O22)*$O$7*100/$O$9)</f>
        <v>0</v>
      </c>
      <c r="Q22" s="20"/>
      <c r="R22" s="19">
        <f t="shared" ref="R22:R24" si="30">IF(Q22=0,,($Q$9-Q22)*$Q$7*100/$Q$9)</f>
        <v>0</v>
      </c>
      <c r="S22" s="20"/>
      <c r="T22" s="19">
        <f t="shared" ref="T22:T24" si="31">IF(S22=0,,($M$9-S22)*$M$7*100/$M$9)</f>
        <v>0</v>
      </c>
      <c r="U22" s="20"/>
      <c r="V22" s="19">
        <f t="shared" ref="V22:V24" si="32">IF(U22=0,,($U$9-U22)*$U$7*100/$U$9)</f>
        <v>0</v>
      </c>
      <c r="W22" s="8">
        <f t="shared" si="22"/>
        <v>0</v>
      </c>
      <c r="X22" s="6">
        <f t="shared" ref="X22:X24" si="33">COUNTA(G22,U22,K22,O22,Q22,E22,M22,I22)</f>
        <v>0</v>
      </c>
      <c r="Y22" s="6">
        <f t="shared" ref="Y22:Y24" si="34">ROW(B22)-10</f>
        <v>12</v>
      </c>
      <c r="Z22" s="13">
        <f t="shared" ref="Z22:Z24" si="35">X22/$G$3</f>
        <v>0</v>
      </c>
    </row>
    <row r="23" spans="1:26" x14ac:dyDescent="0.2">
      <c r="A23" s="5">
        <f t="shared" si="23"/>
        <v>13</v>
      </c>
      <c r="B23" s="6"/>
      <c r="C23" s="6"/>
      <c r="D23" s="6"/>
      <c r="E23" s="20"/>
      <c r="F23" s="19">
        <f t="shared" si="24"/>
        <v>0</v>
      </c>
      <c r="G23" s="20"/>
      <c r="H23" s="19">
        <f t="shared" si="25"/>
        <v>0</v>
      </c>
      <c r="I23" s="20"/>
      <c r="J23" s="19">
        <f t="shared" si="26"/>
        <v>0</v>
      </c>
      <c r="K23" s="20"/>
      <c r="L23" s="19">
        <f t="shared" si="27"/>
        <v>0</v>
      </c>
      <c r="M23" s="20"/>
      <c r="N23" s="19">
        <f t="shared" si="28"/>
        <v>0</v>
      </c>
      <c r="O23" s="20"/>
      <c r="P23" s="19">
        <f t="shared" si="29"/>
        <v>0</v>
      </c>
      <c r="Q23" s="20"/>
      <c r="R23" s="19">
        <f t="shared" si="30"/>
        <v>0</v>
      </c>
      <c r="S23" s="20"/>
      <c r="T23" s="19">
        <f t="shared" si="31"/>
        <v>0</v>
      </c>
      <c r="U23" s="20"/>
      <c r="V23" s="19">
        <f t="shared" si="32"/>
        <v>0</v>
      </c>
      <c r="W23" s="8">
        <f t="shared" si="22"/>
        <v>0</v>
      </c>
      <c r="X23" s="6">
        <f t="shared" si="33"/>
        <v>0</v>
      </c>
      <c r="Y23" s="6">
        <f t="shared" si="34"/>
        <v>13</v>
      </c>
      <c r="Z23" s="13">
        <f t="shared" si="35"/>
        <v>0</v>
      </c>
    </row>
    <row r="24" spans="1:26" x14ac:dyDescent="0.2">
      <c r="A24" s="5">
        <f t="shared" si="23"/>
        <v>14</v>
      </c>
      <c r="B24" s="6"/>
      <c r="C24" s="6"/>
      <c r="D24" s="6"/>
      <c r="E24" s="6"/>
      <c r="F24" s="7">
        <f t="shared" si="24"/>
        <v>0</v>
      </c>
      <c r="G24" s="6"/>
      <c r="H24" s="7">
        <f t="shared" si="25"/>
        <v>0</v>
      </c>
      <c r="I24" s="6"/>
      <c r="J24" s="7">
        <f t="shared" si="26"/>
        <v>0</v>
      </c>
      <c r="K24" s="6"/>
      <c r="L24" s="7">
        <f t="shared" si="27"/>
        <v>0</v>
      </c>
      <c r="M24" s="6"/>
      <c r="N24" s="7">
        <f t="shared" si="28"/>
        <v>0</v>
      </c>
      <c r="O24" s="6"/>
      <c r="P24" s="7">
        <f t="shared" si="29"/>
        <v>0</v>
      </c>
      <c r="Q24" s="6"/>
      <c r="R24" s="7">
        <f t="shared" si="30"/>
        <v>0</v>
      </c>
      <c r="S24" s="6"/>
      <c r="T24" s="7">
        <f t="shared" si="31"/>
        <v>0</v>
      </c>
      <c r="U24" s="6"/>
      <c r="V24" s="7">
        <f t="shared" si="32"/>
        <v>0</v>
      </c>
      <c r="W24" s="8">
        <f t="shared" si="22"/>
        <v>0</v>
      </c>
      <c r="X24" s="6">
        <f t="shared" si="33"/>
        <v>0</v>
      </c>
      <c r="Y24" s="6">
        <f t="shared" si="34"/>
        <v>14</v>
      </c>
      <c r="Z24" s="13">
        <f t="shared" si="35"/>
        <v>0</v>
      </c>
    </row>
    <row r="25" spans="1:26" x14ac:dyDescent="0.2">
      <c r="A25" s="29" t="s">
        <v>153</v>
      </c>
      <c r="B25" s="29"/>
      <c r="C25" s="30"/>
      <c r="E25">
        <f>COUNTA(E11:E24)</f>
        <v>5</v>
      </c>
      <c r="G25">
        <f>COUNTA(G11:G24)</f>
        <v>5</v>
      </c>
      <c r="I25">
        <f>COUNTA(I11:I24)</f>
        <v>0</v>
      </c>
      <c r="K25">
        <f>COUNTA(K11:K24)</f>
        <v>0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2" t="s">
        <v>30</v>
      </c>
      <c r="B26" s="32"/>
      <c r="C26" s="32"/>
      <c r="E26" s="12">
        <f>E25/$G$2</f>
        <v>0.7142857142857143</v>
      </c>
      <c r="G26" s="12">
        <f>G25/$G$2</f>
        <v>0.7142857142857143</v>
      </c>
      <c r="I26" s="12">
        <f>I25/$G$2</f>
        <v>0</v>
      </c>
      <c r="K26" s="12">
        <f>K25/$G$2</f>
        <v>0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19">
    <sortCondition descending="1" ref="W11:W19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Z4" sqref="Z4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9.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27" t="s">
        <v>32</v>
      </c>
      <c r="B1" s="27"/>
      <c r="C1" s="27"/>
      <c r="D1" s="27"/>
      <c r="E1" s="27"/>
      <c r="F1" s="27"/>
      <c r="G1" s="27"/>
      <c r="H1" s="27"/>
    </row>
    <row r="2" spans="1:32" x14ac:dyDescent="0.2">
      <c r="E2" s="33" t="s">
        <v>27</v>
      </c>
      <c r="F2" s="33"/>
      <c r="G2" s="11">
        <f>COUNTA(B11:B45)</f>
        <v>19</v>
      </c>
    </row>
    <row r="3" spans="1:32" x14ac:dyDescent="0.2">
      <c r="E3" s="33" t="s">
        <v>28</v>
      </c>
      <c r="F3" s="33"/>
      <c r="G3" s="11">
        <f>COUNTA(E8:AB8)</f>
        <v>3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28" t="s">
        <v>158</v>
      </c>
      <c r="F6" s="28"/>
      <c r="G6" s="28" t="s">
        <v>401</v>
      </c>
      <c r="H6" s="28"/>
      <c r="I6" s="28" t="s">
        <v>414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32" x14ac:dyDescent="0.2">
      <c r="D7" s="1" t="s">
        <v>10</v>
      </c>
      <c r="E7" s="25">
        <v>2</v>
      </c>
      <c r="F7" s="26"/>
      <c r="G7" s="25">
        <v>5</v>
      </c>
      <c r="H7" s="26"/>
      <c r="I7" s="25">
        <v>5</v>
      </c>
      <c r="J7" s="26"/>
      <c r="K7" s="25"/>
      <c r="L7" s="26"/>
      <c r="M7" s="25"/>
      <c r="N7" s="26"/>
      <c r="O7" s="25"/>
      <c r="P7" s="26"/>
      <c r="Q7" s="25"/>
      <c r="R7" s="26"/>
      <c r="S7" s="25"/>
      <c r="T7" s="26"/>
      <c r="U7" s="25"/>
      <c r="V7" s="26"/>
      <c r="W7" s="25"/>
      <c r="X7" s="26"/>
      <c r="Y7" s="25"/>
      <c r="Z7" s="26"/>
      <c r="AA7" s="25"/>
      <c r="AB7" s="26"/>
    </row>
    <row r="8" spans="1:32" x14ac:dyDescent="0.2">
      <c r="D8" s="1" t="s">
        <v>1</v>
      </c>
      <c r="E8" s="31">
        <v>45934</v>
      </c>
      <c r="F8" s="31"/>
      <c r="G8" s="31">
        <v>45949</v>
      </c>
      <c r="H8" s="31"/>
      <c r="I8" s="31">
        <v>45970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D8" s="11"/>
    </row>
    <row r="9" spans="1:32" x14ac:dyDescent="0.2">
      <c r="D9" s="1" t="s">
        <v>2</v>
      </c>
      <c r="E9" s="28">
        <v>13</v>
      </c>
      <c r="F9" s="28"/>
      <c r="G9" s="28">
        <v>133</v>
      </c>
      <c r="H9" s="28"/>
      <c r="I9" s="28">
        <v>161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49</v>
      </c>
      <c r="C11" s="6" t="s">
        <v>50</v>
      </c>
      <c r="D11" s="6" t="s">
        <v>260</v>
      </c>
      <c r="E11" s="6">
        <v>2</v>
      </c>
      <c r="F11" s="19">
        <f>IF(E11=0,,($E$9-E11)*$E$7*100/$E$9)</f>
        <v>169.23076923076923</v>
      </c>
      <c r="G11" s="20">
        <v>34</v>
      </c>
      <c r="H11" s="19">
        <f>IF(G11=0,,($G$9-G11)*$G$7*100/$G$9)</f>
        <v>372.18045112781954</v>
      </c>
      <c r="I11" s="20">
        <v>52</v>
      </c>
      <c r="J11" s="19">
        <f>IF(I11=0,,($I$9-I11)*$I$7*100/$I$9)</f>
        <v>338.50931677018633</v>
      </c>
      <c r="K11" s="20"/>
      <c r="L11" s="19">
        <f>IF(K11=0,,($K$9-K11)*$K$7*100/$K$9)</f>
        <v>0</v>
      </c>
      <c r="M11" s="20"/>
      <c r="N11" s="19">
        <f>IF(M11=0,,($M$9-M11)*$M$7*100/$M$9)</f>
        <v>0</v>
      </c>
      <c r="O11" s="20"/>
      <c r="P11" s="19">
        <f>IF(O11=0,,($O$9-O11)*$O$7*100/$O$9)</f>
        <v>0</v>
      </c>
      <c r="Q11" s="20"/>
      <c r="R11" s="19">
        <f>IF(Q11=0,,($Q$9-Q11)*$Q$7*100/$Q$9)</f>
        <v>0</v>
      </c>
      <c r="S11" s="20"/>
      <c r="T11" s="19">
        <f>IF(S11=0,,($S$9-S11)*$S$7*100/$S$9)</f>
        <v>0</v>
      </c>
      <c r="U11" s="20"/>
      <c r="V11" s="19">
        <f>IF(U11=0,,($U$9-U11)*$U$7*100/$U$9)</f>
        <v>0</v>
      </c>
      <c r="W11" s="20"/>
      <c r="X11" s="19">
        <f>IF(W11=0,,($W$9-W11)*$W$7*100/$W$9)</f>
        <v>0</v>
      </c>
      <c r="Y11" s="6"/>
      <c r="Z11" s="7">
        <f>IF(Y11=0,,($Y$9-Y11)*$Y$7*100/$Y$9)</f>
        <v>0</v>
      </c>
      <c r="AA11" s="6"/>
      <c r="AB11" s="19">
        <f>IF(AA11=0,,($AA$9-AA11)*$AA$7*100/$AA$9)</f>
        <v>0</v>
      </c>
      <c r="AC11" s="8">
        <f>F11+H11+J11+L11+P11+R11+T11++N11+H11+V11+X11+Z11</f>
        <v>1252.1009882565945</v>
      </c>
      <c r="AD11" s="6">
        <f t="shared" ref="AD11:AD45" si="0">COUNTA(AA11,Y11,W11,U11,S11,Q11,M11,K11,G11,E11,I11,O11)</f>
        <v>3</v>
      </c>
      <c r="AE11" s="6">
        <f t="shared" ref="AE11:AE45" si="1">ROW(B11)-10</f>
        <v>1</v>
      </c>
      <c r="AF11" s="13">
        <f t="shared" ref="AF11:AF45" si="2">AD11/$G$3</f>
        <v>1</v>
      </c>
    </row>
    <row r="12" spans="1:32" x14ac:dyDescent="0.2">
      <c r="A12" s="5">
        <f>AE12</f>
        <v>2</v>
      </c>
      <c r="B12" s="6" t="s">
        <v>53</v>
      </c>
      <c r="C12" s="6" t="s">
        <v>52</v>
      </c>
      <c r="D12" s="6" t="s">
        <v>195</v>
      </c>
      <c r="E12" s="6">
        <v>1</v>
      </c>
      <c r="F12" s="7">
        <f>IF(E12=0,,($E$9-E12)*$E$7*100/$E$9)</f>
        <v>184.61538461538461</v>
      </c>
      <c r="G12" s="6">
        <v>46</v>
      </c>
      <c r="H12" s="19">
        <f>IF(G12=0,,($G$9-G12)*$G$7*100/$G$9)</f>
        <v>327.06766917293231</v>
      </c>
      <c r="I12" s="20">
        <v>44</v>
      </c>
      <c r="J12" s="19">
        <f>IF(I12=0,,($I$9-I12)*$I$7*100/$I$9)</f>
        <v>363.35403726708074</v>
      </c>
      <c r="K12" s="20"/>
      <c r="L12" s="19">
        <f>IF(K12=0,,($K$9-K12)*$K$7*100/$K$9)</f>
        <v>0</v>
      </c>
      <c r="M12" s="20"/>
      <c r="N12" s="19">
        <f>IF(M12=0,,($M$9-M12)*$M$7*100/$M$9)</f>
        <v>0</v>
      </c>
      <c r="O12" s="20"/>
      <c r="P12" s="19">
        <f>IF(O12=0,,($O$9-O12)*$O$7*100/$O$9)</f>
        <v>0</v>
      </c>
      <c r="Q12" s="20"/>
      <c r="R12" s="7">
        <f>IF(Q12=0,,($Q$9-Q12)*$Q$7*100/$Q$9)</f>
        <v>0</v>
      </c>
      <c r="S12" s="6"/>
      <c r="T12" s="7">
        <f>IF(S12=0,,($S$9-S12)*$S$7*100/$S$9)</f>
        <v>0</v>
      </c>
      <c r="U12" s="6"/>
      <c r="V12" s="7">
        <f>IF(U12=0,,($U$9-U12)*$U$7*100/$U$9)</f>
        <v>0</v>
      </c>
      <c r="W12" s="6"/>
      <c r="X12" s="7">
        <f>IF(W12=0,,($W$9-W12)*$W$7*100/$W$9)</f>
        <v>0</v>
      </c>
      <c r="Y12" s="6"/>
      <c r="Z12" s="7">
        <f>IF(Y12=0,,($Y$9-Y12)*$Y$7*100/$Y$9)</f>
        <v>0</v>
      </c>
      <c r="AA12" s="6"/>
      <c r="AB12" s="19">
        <f>IF(AA12=0,,($AA$9-AA12)*$AA$7*100/$AA$9)</f>
        <v>0</v>
      </c>
      <c r="AC12" s="8">
        <f>F12+H12+J12+L12+P12+R12+T12++N12+H12+V12+X12+Z12</f>
        <v>1202.10476022833</v>
      </c>
      <c r="AD12" s="6">
        <f t="shared" si="0"/>
        <v>3</v>
      </c>
      <c r="AE12" s="6">
        <f t="shared" si="1"/>
        <v>2</v>
      </c>
      <c r="AF12" s="13">
        <f t="shared" si="2"/>
        <v>1</v>
      </c>
    </row>
    <row r="13" spans="1:32" x14ac:dyDescent="0.2">
      <c r="A13" s="5">
        <v>2</v>
      </c>
      <c r="B13" s="6" t="s">
        <v>42</v>
      </c>
      <c r="C13" s="6" t="s">
        <v>43</v>
      </c>
      <c r="D13" s="6" t="s">
        <v>195</v>
      </c>
      <c r="E13" s="6">
        <v>3</v>
      </c>
      <c r="F13" s="19">
        <f>IF(E13=0,,($E$9-E13)*$E$7*100/$E$9)</f>
        <v>153.84615384615384</v>
      </c>
      <c r="G13" s="20">
        <v>32</v>
      </c>
      <c r="H13" s="19">
        <f>IF(G13=0,,($G$9-G13)*$G$7*100/$G$9)</f>
        <v>379.69924812030075</v>
      </c>
      <c r="I13" s="20">
        <v>134</v>
      </c>
      <c r="J13" s="19">
        <f>IF(I13=0,,($I$9-I13)*$I$7*100/$I$9)</f>
        <v>83.850931677018636</v>
      </c>
      <c r="K13" s="20"/>
      <c r="L13" s="19">
        <f>IF(K13=0,,($K$9-K13)*$K$7*100/$K$9)</f>
        <v>0</v>
      </c>
      <c r="M13" s="20"/>
      <c r="N13" s="19">
        <f>IF(M13=0,,($M$9-M13)*$M$7*100/$M$9)</f>
        <v>0</v>
      </c>
      <c r="O13" s="20"/>
      <c r="P13" s="19">
        <f>IF(O13=0,,($O$9-O13)*$O$7*100/$O$9)</f>
        <v>0</v>
      </c>
      <c r="Q13" s="20"/>
      <c r="R13" s="19">
        <f>IF(Q13=0,,($Q$9-Q13)*$Q$7*100/$Q$9)</f>
        <v>0</v>
      </c>
      <c r="S13" s="20"/>
      <c r="T13" s="19">
        <f>IF(S13=0,,($S$9-S13)*$S$7*100/$S$9)</f>
        <v>0</v>
      </c>
      <c r="U13" s="20"/>
      <c r="V13" s="19">
        <f>IF(U13=0,,($U$9-U13)*$U$7*100/$U$9)</f>
        <v>0</v>
      </c>
      <c r="W13" s="20"/>
      <c r="X13" s="19">
        <f>IF(W13=0,,($W$9-W13)*$W$7*100/$W$9)</f>
        <v>0</v>
      </c>
      <c r="Y13" s="6"/>
      <c r="Z13" s="7">
        <f>IF(Y13=0,,($Y$9-Y13)*$Y$7*100/$Y$9)</f>
        <v>0</v>
      </c>
      <c r="AA13" s="6"/>
      <c r="AB13" s="19">
        <f>IF(AA13=0,,($AA$9-AA13)*$AA$7*100/$AA$9)</f>
        <v>0</v>
      </c>
      <c r="AC13" s="8">
        <f>F13+H13+J13+L13+P13+R13+T13++N13+H13+V13+X13+Z13</f>
        <v>997.09558176377391</v>
      </c>
      <c r="AD13" s="6">
        <f t="shared" si="0"/>
        <v>3</v>
      </c>
      <c r="AE13" s="6">
        <f t="shared" si="1"/>
        <v>3</v>
      </c>
      <c r="AF13" s="13">
        <f t="shared" si="2"/>
        <v>1</v>
      </c>
    </row>
    <row r="14" spans="1:32" x14ac:dyDescent="0.2">
      <c r="A14" s="5">
        <f t="shared" ref="A14:A45" si="3">AE14</f>
        <v>4</v>
      </c>
      <c r="B14" s="6" t="s">
        <v>44</v>
      </c>
      <c r="C14" s="6" t="s">
        <v>45</v>
      </c>
      <c r="D14" s="6" t="s">
        <v>258</v>
      </c>
      <c r="E14" s="6">
        <v>7</v>
      </c>
      <c r="F14" s="19">
        <f>IF(E14=0,,($E$9-E14)*$E$7*100/$E$9)</f>
        <v>92.307692307692307</v>
      </c>
      <c r="G14" s="20">
        <v>74</v>
      </c>
      <c r="H14" s="19">
        <f>IF(G14=0,,($G$9-G14)*$G$7*100/$G$9)</f>
        <v>221.80451127819549</v>
      </c>
      <c r="I14" s="20">
        <v>74</v>
      </c>
      <c r="J14" s="19">
        <f>IF(I14=0,,($I$9-I14)*$I$7*100/$I$9)</f>
        <v>270.18633540372673</v>
      </c>
      <c r="K14" s="20"/>
      <c r="L14" s="19">
        <f>IF(K14=0,,($K$9-K14)*$K$7*100/$K$9)</f>
        <v>0</v>
      </c>
      <c r="M14" s="20"/>
      <c r="N14" s="19">
        <f>IF(M14=0,,($M$9-M14)*$M$7*100/$M$9)</f>
        <v>0</v>
      </c>
      <c r="O14" s="20"/>
      <c r="P14" s="19">
        <f>IF(O14=0,,($O$9-O14)*$O$7*100/$O$9)</f>
        <v>0</v>
      </c>
      <c r="Q14" s="20"/>
      <c r="R14" s="19">
        <f>IF(Q14=0,,($Q$9-Q14)*$Q$7*100/$Q$9)</f>
        <v>0</v>
      </c>
      <c r="S14" s="20"/>
      <c r="T14" s="19">
        <f>IF(S14=0,,($S$9-S14)*$S$7*100/$S$9)</f>
        <v>0</v>
      </c>
      <c r="U14" s="20"/>
      <c r="V14" s="19">
        <f>IF(U14=0,,($U$9-U14)*$U$7*100/$U$9)</f>
        <v>0</v>
      </c>
      <c r="W14" s="20"/>
      <c r="X14" s="19">
        <f>IF(W14=0,,($W$9-W14)*$W$7*100/$W$9)</f>
        <v>0</v>
      </c>
      <c r="Y14" s="6"/>
      <c r="Z14" s="7">
        <f>IF(Y14=0,,($Y$9-Y14)*$Y$7*100/$Y$9)</f>
        <v>0</v>
      </c>
      <c r="AA14" s="6"/>
      <c r="AB14" s="19">
        <f>IF(AA14=0,,($AA$9-AA14)*$AA$7*100/$AA$9)</f>
        <v>0</v>
      </c>
      <c r="AC14" s="8">
        <f>F14+H14+J14+L14+P14+R14+T14++N14+H14+V14+X14+Z14</f>
        <v>806.10305026781009</v>
      </c>
      <c r="AD14" s="6">
        <f t="shared" si="0"/>
        <v>3</v>
      </c>
      <c r="AE14" s="6">
        <f t="shared" si="1"/>
        <v>4</v>
      </c>
      <c r="AF14" s="13">
        <f t="shared" si="2"/>
        <v>1</v>
      </c>
    </row>
    <row r="15" spans="1:32" x14ac:dyDescent="0.2">
      <c r="A15" s="5">
        <f t="shared" si="3"/>
        <v>5</v>
      </c>
      <c r="B15" s="6" t="s">
        <v>402</v>
      </c>
      <c r="C15" s="6" t="s">
        <v>403</v>
      </c>
      <c r="D15" s="6" t="s">
        <v>195</v>
      </c>
      <c r="E15" s="6"/>
      <c r="F15" s="19">
        <f>IF(E15=0,,($E$9-E15)*$E$7*100/$E$9)</f>
        <v>0</v>
      </c>
      <c r="G15" s="20">
        <v>60</v>
      </c>
      <c r="H15" s="19">
        <f>IF(G15=0,,($G$9-G15)*$G$7*100/$G$9)</f>
        <v>274.43609022556393</v>
      </c>
      <c r="I15" s="20">
        <v>79</v>
      </c>
      <c r="J15" s="19">
        <f>IF(I15=0,,($I$9-I15)*$I$7*100/$I$9)</f>
        <v>254.65838509316771</v>
      </c>
      <c r="K15" s="20"/>
      <c r="L15" s="19">
        <f>IF(K15=0,,($K$9-K15)*$K$7*100/$K$9)</f>
        <v>0</v>
      </c>
      <c r="M15" s="20"/>
      <c r="N15" s="19">
        <f>IF(M15=0,,($M$9-M15)*$M$7*100/$M$9)</f>
        <v>0</v>
      </c>
      <c r="O15" s="20"/>
      <c r="P15" s="19">
        <f>IF(O15=0,,($O$9-O15)*$O$7*100/$O$9)</f>
        <v>0</v>
      </c>
      <c r="Q15" s="20"/>
      <c r="R15" s="19">
        <f>IF(Q15=0,,($Q$9-Q15)*$Q$7*100/$Q$9)</f>
        <v>0</v>
      </c>
      <c r="S15" s="20"/>
      <c r="T15" s="19">
        <f>IF(S15=0,,($S$9-S15)*$S$7*100/$S$9)</f>
        <v>0</v>
      </c>
      <c r="U15" s="20"/>
      <c r="V15" s="19">
        <f>IF(U15=0,,($U$9-U15)*$U$7*100/$U$9)</f>
        <v>0</v>
      </c>
      <c r="W15" s="20"/>
      <c r="X15" s="19">
        <f>IF(W15=0,,($W$9-W15)*$W$7*100/$W$9)</f>
        <v>0</v>
      </c>
      <c r="Y15" s="6"/>
      <c r="Z15" s="7">
        <f>IF(Y15=0,,($Y$9-Y15)*$Y$7*100/$Y$9)</f>
        <v>0</v>
      </c>
      <c r="AA15" s="6"/>
      <c r="AB15" s="7">
        <f>IF(AA15=0,,($AA$9-AA15)*$AA$7*100/$AA$9)</f>
        <v>0</v>
      </c>
      <c r="AC15" s="8">
        <f>F15+H15+J15+L15+P15+R15+T15++N15+H15+V15+X15+Z15</f>
        <v>803.53056554429554</v>
      </c>
      <c r="AD15" s="6">
        <f t="shared" si="0"/>
        <v>2</v>
      </c>
      <c r="AE15" s="6">
        <f t="shared" si="1"/>
        <v>5</v>
      </c>
      <c r="AF15" s="13">
        <f t="shared" si="2"/>
        <v>0.66666666666666663</v>
      </c>
    </row>
    <row r="16" spans="1:32" x14ac:dyDescent="0.2">
      <c r="A16" s="5">
        <f t="shared" si="3"/>
        <v>6</v>
      </c>
      <c r="B16" s="6" t="s">
        <v>47</v>
      </c>
      <c r="C16" s="6" t="s">
        <v>48</v>
      </c>
      <c r="D16" s="6" t="s">
        <v>195</v>
      </c>
      <c r="E16" s="6">
        <v>5</v>
      </c>
      <c r="F16" s="19">
        <f>IF(E16=0,,($E$9-E16)*$E$7*100/$E$9)</f>
        <v>123.07692307692308</v>
      </c>
      <c r="G16" s="20">
        <v>81</v>
      </c>
      <c r="H16" s="19">
        <f>IF(G16=0,,($G$9-G16)*$G$7*100/$G$9)</f>
        <v>195.48872180451127</v>
      </c>
      <c r="I16" s="20">
        <v>78</v>
      </c>
      <c r="J16" s="19">
        <f>IF(I16=0,,($I$9-I16)*$I$7*100/$I$9)</f>
        <v>257.76397515527952</v>
      </c>
      <c r="K16" s="20"/>
      <c r="L16" s="19">
        <f>IF(K16=0,,($K$9-K16)*$K$7*100/$K$9)</f>
        <v>0</v>
      </c>
      <c r="M16" s="20"/>
      <c r="N16" s="19">
        <f>IF(M16=0,,($M$9-M16)*$M$7*100/$M$9)</f>
        <v>0</v>
      </c>
      <c r="O16" s="20"/>
      <c r="P16" s="19">
        <f>IF(O16=0,,($O$9-O16)*$O$7*100/$O$9)</f>
        <v>0</v>
      </c>
      <c r="Q16" s="20"/>
      <c r="R16" s="19">
        <f>IF(Q16=0,,($Q$9-Q16)*$Q$7*100/$Q$9)</f>
        <v>0</v>
      </c>
      <c r="S16" s="20"/>
      <c r="T16" s="19">
        <f>IF(S16=0,,($S$9-S16)*$S$7*100/$S$9)</f>
        <v>0</v>
      </c>
      <c r="U16" s="20"/>
      <c r="V16" s="19">
        <f>IF(U16=0,,($U$9-U16)*$U$7*100/$U$9)</f>
        <v>0</v>
      </c>
      <c r="W16" s="20"/>
      <c r="X16" s="19">
        <f>IF(W16=0,,($W$9-W16)*$W$7*100/$W$9)</f>
        <v>0</v>
      </c>
      <c r="Y16" s="6"/>
      <c r="Z16" s="7">
        <f>IF(Y16=0,,($Y$9-Y16)*$Y$7*100/$Y$9)</f>
        <v>0</v>
      </c>
      <c r="AA16" s="6"/>
      <c r="AB16" s="19">
        <f>IF(AA16=0,,($AA$9-AA16)*$AA$7*100/$AA$9)</f>
        <v>0</v>
      </c>
      <c r="AC16" s="8">
        <f>F16+H16+J16+L16+P16+R16+T16++N16+H16+V16+X16+Z16</f>
        <v>771.81834184122522</v>
      </c>
      <c r="AD16" s="6">
        <f t="shared" si="0"/>
        <v>3</v>
      </c>
      <c r="AE16" s="6">
        <f t="shared" si="1"/>
        <v>6</v>
      </c>
      <c r="AF16" s="13">
        <f t="shared" si="2"/>
        <v>1</v>
      </c>
    </row>
    <row r="17" spans="1:32" x14ac:dyDescent="0.2">
      <c r="A17" s="5">
        <f t="shared" si="3"/>
        <v>7</v>
      </c>
      <c r="B17" s="6" t="s">
        <v>60</v>
      </c>
      <c r="C17" s="6" t="s">
        <v>61</v>
      </c>
      <c r="D17" s="6" t="s">
        <v>195</v>
      </c>
      <c r="E17" s="6">
        <v>3</v>
      </c>
      <c r="F17" s="19">
        <f>IF(E17=0,,($E$9-E17)*$E$7*100/$E$9)</f>
        <v>153.84615384615384</v>
      </c>
      <c r="G17" s="20">
        <v>95</v>
      </c>
      <c r="H17" s="19">
        <f>IF(G17=0,,($G$9-G17)*$G$7*100/$G$9)</f>
        <v>142.85714285714286</v>
      </c>
      <c r="I17" s="20">
        <v>70</v>
      </c>
      <c r="J17" s="19">
        <f>IF(I17=0,,($I$9-I17)*$I$7*100/$I$9)</f>
        <v>282.60869565217394</v>
      </c>
      <c r="K17" s="20"/>
      <c r="L17" s="19">
        <f>IF(K17=0,,($K$9-K17)*$K$7*100/$K$9)</f>
        <v>0</v>
      </c>
      <c r="M17" s="20"/>
      <c r="N17" s="19">
        <f>IF(M17=0,,($M$9-M17)*$M$7*100/$M$9)</f>
        <v>0</v>
      </c>
      <c r="O17" s="20"/>
      <c r="P17" s="19">
        <f>IF(O17=0,,($O$9-O17)*$O$7*100/$O$9)</f>
        <v>0</v>
      </c>
      <c r="Q17" s="20"/>
      <c r="R17" s="19">
        <f>IF(Q17=0,,($Q$9-Q17)*$Q$7*100/$Q$9)</f>
        <v>0</v>
      </c>
      <c r="S17" s="20"/>
      <c r="T17" s="19">
        <f>IF(S17=0,,($S$9-S17)*$S$7*100/$S$9)</f>
        <v>0</v>
      </c>
      <c r="U17" s="20"/>
      <c r="V17" s="19">
        <f>IF(U17=0,,($U$9-U17)*$U$7*100/$U$9)</f>
        <v>0</v>
      </c>
      <c r="W17" s="20"/>
      <c r="X17" s="19">
        <f>IF(W17=0,,($W$9-W17)*$W$7*100/$W$9)</f>
        <v>0</v>
      </c>
      <c r="Y17" s="6"/>
      <c r="Z17" s="7">
        <f>IF(Y17=0,,($Y$9-Y17)*$Y$7*100/$Y$9)</f>
        <v>0</v>
      </c>
      <c r="AA17" s="6"/>
      <c r="AB17" s="19">
        <f>IF(AA17=0,,($AA$9-AA17)*$AA$7*100/$AA$9)</f>
        <v>0</v>
      </c>
      <c r="AC17" s="8">
        <f>F17+H17+J17+L17+P17+R17+T17++N17+H17+V17+X17+Z17</f>
        <v>722.16913521261358</v>
      </c>
      <c r="AD17" s="6">
        <f t="shared" si="0"/>
        <v>3</v>
      </c>
      <c r="AE17" s="6">
        <f t="shared" si="1"/>
        <v>7</v>
      </c>
      <c r="AF17" s="13">
        <f t="shared" si="2"/>
        <v>1</v>
      </c>
    </row>
    <row r="18" spans="1:32" x14ac:dyDescent="0.2">
      <c r="A18" s="5">
        <f t="shared" si="3"/>
        <v>8</v>
      </c>
      <c r="B18" s="6" t="s">
        <v>261</v>
      </c>
      <c r="C18" s="6" t="s">
        <v>126</v>
      </c>
      <c r="D18" s="6" t="s">
        <v>262</v>
      </c>
      <c r="E18" s="6">
        <v>8</v>
      </c>
      <c r="F18" s="19">
        <f>IF(E18=0,,($E$9-E18)*$E$7*100/$E$9)</f>
        <v>76.92307692307692</v>
      </c>
      <c r="G18" s="20">
        <v>89</v>
      </c>
      <c r="H18" s="19">
        <f>IF(G18=0,,($G$9-G18)*$G$7*100/$G$9)</f>
        <v>165.41353383458647</v>
      </c>
      <c r="I18" s="20">
        <v>142</v>
      </c>
      <c r="J18" s="19">
        <f>IF(I18=0,,($I$9-I18)*$I$7*100/$I$9)</f>
        <v>59.006211180124225</v>
      </c>
      <c r="K18" s="20"/>
      <c r="L18" s="19">
        <f>IF(K18=0,,($K$9-K18)*$K$7*100/$K$9)</f>
        <v>0</v>
      </c>
      <c r="M18" s="20"/>
      <c r="N18" s="19">
        <f>IF(M18=0,,($M$9-M18)*$M$7*100/$M$9)</f>
        <v>0</v>
      </c>
      <c r="O18" s="20"/>
      <c r="P18" s="19">
        <f>IF(O18=0,,($O$9-O18)*$O$7*100/$O$9)</f>
        <v>0</v>
      </c>
      <c r="Q18" s="20"/>
      <c r="R18" s="19">
        <f>IF(Q18=0,,($Q$9-Q18)*$Q$7*100/$Q$9)</f>
        <v>0</v>
      </c>
      <c r="S18" s="20"/>
      <c r="T18" s="19">
        <f>IF(S18=0,,($S$9-S18)*$S$7*100/$S$9)</f>
        <v>0</v>
      </c>
      <c r="U18" s="20"/>
      <c r="V18" s="19">
        <f>IF(U18=0,,($U$9-U18)*$U$7*100/$U$9)</f>
        <v>0</v>
      </c>
      <c r="W18" s="20"/>
      <c r="X18" s="19">
        <f>IF(W18=0,,($W$9-W18)*$W$7*100/$W$9)</f>
        <v>0</v>
      </c>
      <c r="Y18" s="6"/>
      <c r="Z18" s="7">
        <f>IF(Y18=0,,($Y$9-Y18)*$Y$7*100/$Y$9)</f>
        <v>0</v>
      </c>
      <c r="AA18" s="6"/>
      <c r="AB18" s="19">
        <f>IF(AA18=0,,($AA$9-AA18)*$AA$7*100/$AA$9)</f>
        <v>0</v>
      </c>
      <c r="AC18" s="8">
        <f>F18+H18+J18+L18+P18+R18+T18++N18+H18+V18+X18+Z18</f>
        <v>466.75635577237409</v>
      </c>
      <c r="AD18" s="6">
        <f t="shared" si="0"/>
        <v>3</v>
      </c>
      <c r="AE18" s="6">
        <f t="shared" si="1"/>
        <v>8</v>
      </c>
      <c r="AF18" s="13">
        <f t="shared" si="2"/>
        <v>1</v>
      </c>
    </row>
    <row r="19" spans="1:32" x14ac:dyDescent="0.2">
      <c r="A19" s="5">
        <f t="shared" si="3"/>
        <v>9</v>
      </c>
      <c r="B19" s="6" t="s">
        <v>180</v>
      </c>
      <c r="C19" s="6" t="s">
        <v>181</v>
      </c>
      <c r="D19" s="6" t="s">
        <v>195</v>
      </c>
      <c r="E19" s="6">
        <v>6</v>
      </c>
      <c r="F19" s="19">
        <f>IF(E19=0,,($E$9-E19)*$E$7*100/$E$9)</f>
        <v>107.69230769230769</v>
      </c>
      <c r="G19" s="20">
        <v>105</v>
      </c>
      <c r="H19" s="19">
        <f>IF(G19=0,,($G$9-G19)*$G$7*100/$G$9)</f>
        <v>105.26315789473684</v>
      </c>
      <c r="I19" s="20">
        <v>119</v>
      </c>
      <c r="J19" s="19">
        <f>IF(I19=0,,($I$9-I19)*$I$7*100/$I$9)</f>
        <v>130.43478260869566</v>
      </c>
      <c r="K19" s="20"/>
      <c r="L19" s="19">
        <f>IF(K19=0,,($K$9-K19)*$K$7*100/$K$9)</f>
        <v>0</v>
      </c>
      <c r="M19" s="20"/>
      <c r="N19" s="19">
        <f>IF(M19=0,,($M$9-M19)*$M$7*100/$M$9)</f>
        <v>0</v>
      </c>
      <c r="O19" s="20"/>
      <c r="P19" s="19">
        <f>IF(O19=0,,($O$9-O19)*$O$7*100/$O$9)</f>
        <v>0</v>
      </c>
      <c r="Q19" s="20"/>
      <c r="R19" s="19">
        <f>IF(Q19=0,,($Q$9-Q19)*$Q$7*100/$Q$9)</f>
        <v>0</v>
      </c>
      <c r="S19" s="20"/>
      <c r="T19" s="19">
        <f>IF(S19=0,,($S$9-S19)*$S$7*100/$S$9)</f>
        <v>0</v>
      </c>
      <c r="U19" s="20"/>
      <c r="V19" s="19">
        <f>IF(U19=0,,($U$9-U19)*$U$7*100/$U$9)</f>
        <v>0</v>
      </c>
      <c r="W19" s="20"/>
      <c r="X19" s="19">
        <f>IF(W19=0,,($W$9-W19)*$W$7*100/$W$9)</f>
        <v>0</v>
      </c>
      <c r="Y19" s="6"/>
      <c r="Z19" s="7">
        <f>IF(Y19=0,,($Y$9-Y19)*$Y$7*100/$Y$9)</f>
        <v>0</v>
      </c>
      <c r="AA19" s="6"/>
      <c r="AB19" s="19">
        <f>IF(AA19=0,,($AA$9-AA19)*$AA$7*100/$AA$9)</f>
        <v>0</v>
      </c>
      <c r="AC19" s="8">
        <f>F19+H19+J19+L19+P19+R19+T19++N19+H19+V19+X19+Z19</f>
        <v>448.65340609047701</v>
      </c>
      <c r="AD19" s="6">
        <f t="shared" si="0"/>
        <v>3</v>
      </c>
      <c r="AE19" s="6">
        <f t="shared" si="1"/>
        <v>9</v>
      </c>
      <c r="AF19" s="13">
        <f t="shared" si="2"/>
        <v>1</v>
      </c>
    </row>
    <row r="20" spans="1:32" x14ac:dyDescent="0.2">
      <c r="A20" s="5">
        <f t="shared" si="3"/>
        <v>10</v>
      </c>
      <c r="B20" s="6" t="s">
        <v>263</v>
      </c>
      <c r="C20" s="6" t="s">
        <v>264</v>
      </c>
      <c r="D20" s="6" t="s">
        <v>265</v>
      </c>
      <c r="E20" s="6">
        <v>9</v>
      </c>
      <c r="F20" s="19">
        <f>IF(E20=0,,($E$9-E20)*$E$7*100/$E$9)</f>
        <v>61.53846153846154</v>
      </c>
      <c r="G20" s="20">
        <v>92</v>
      </c>
      <c r="H20" s="19">
        <f>IF(G20=0,,($G$9-G20)*$G$7*100/$G$9)</f>
        <v>154.13533834586465</v>
      </c>
      <c r="I20" s="20">
        <v>158</v>
      </c>
      <c r="J20" s="19">
        <f>IF(I20=0,,($I$9-I20)*$I$7*100/$I$9)</f>
        <v>9.316770186335404</v>
      </c>
      <c r="K20" s="20"/>
      <c r="L20" s="19">
        <f>IF(K20=0,,($K$9-K20)*$K$7*100/$K$9)</f>
        <v>0</v>
      </c>
      <c r="M20" s="20"/>
      <c r="N20" s="19">
        <f>IF(M20=0,,($M$9-M20)*$M$7*100/$M$9)</f>
        <v>0</v>
      </c>
      <c r="O20" s="20"/>
      <c r="P20" s="19">
        <f>IF(O20=0,,($O$9-O20)*$O$7*100/$O$9)</f>
        <v>0</v>
      </c>
      <c r="Q20" s="20"/>
      <c r="R20" s="19">
        <f>IF(Q20=0,,($Q$9-Q20)*$Q$7*100/$Q$9)</f>
        <v>0</v>
      </c>
      <c r="S20" s="20"/>
      <c r="T20" s="19">
        <f>IF(S20=0,,($S$9-S20)*$S$7*100/$S$9)</f>
        <v>0</v>
      </c>
      <c r="U20" s="20"/>
      <c r="V20" s="19">
        <f>IF(U20=0,,($U$9-U20)*$U$7*100/$U$9)</f>
        <v>0</v>
      </c>
      <c r="W20" s="20"/>
      <c r="X20" s="19">
        <f>IF(W20=0,,($W$9-W20)*$W$7*100/$W$9)</f>
        <v>0</v>
      </c>
      <c r="Y20" s="6"/>
      <c r="Z20" s="7">
        <f>IF(Y20=0,,($Y$9-Y20)*$Y$7*100/$Y$9)</f>
        <v>0</v>
      </c>
      <c r="AA20" s="6"/>
      <c r="AB20" s="19">
        <f>IF(AA20=0,,($AA$9-AA20)*$AA$7*100/$AA$9)</f>
        <v>0</v>
      </c>
      <c r="AC20" s="8">
        <f>F20+H20+J20+L20+P20+R20+T20++N20+H20+V20+X20+Z20</f>
        <v>379.12590841652627</v>
      </c>
      <c r="AD20" s="6">
        <f t="shared" si="0"/>
        <v>3</v>
      </c>
      <c r="AE20" s="6">
        <f t="shared" si="1"/>
        <v>10</v>
      </c>
      <c r="AF20" s="13">
        <f t="shared" si="2"/>
        <v>1</v>
      </c>
    </row>
    <row r="21" spans="1:32" x14ac:dyDescent="0.2">
      <c r="A21" s="5">
        <f t="shared" si="3"/>
        <v>11</v>
      </c>
      <c r="B21" s="6" t="s">
        <v>121</v>
      </c>
      <c r="C21" s="6" t="s">
        <v>122</v>
      </c>
      <c r="D21" s="6" t="s">
        <v>258</v>
      </c>
      <c r="E21" s="6"/>
      <c r="F21" s="19">
        <f>IF(E21=0,,($E$9-E21)*$E$7*100/$E$9)</f>
        <v>0</v>
      </c>
      <c r="G21" s="20"/>
      <c r="H21" s="19">
        <f>IF(G21=0,,($G$9-G21)*$G$7*100/$G$9)</f>
        <v>0</v>
      </c>
      <c r="I21" s="20">
        <v>125</v>
      </c>
      <c r="J21" s="19">
        <f>IF(I21=0,,($I$9-I21)*$I$7*100/$I$9)</f>
        <v>111.80124223602485</v>
      </c>
      <c r="K21" s="20"/>
      <c r="L21" s="19">
        <f>IF(K21=0,,($K$9-K21)*$K$7*100/$K$9)</f>
        <v>0</v>
      </c>
      <c r="M21" s="20"/>
      <c r="N21" s="19">
        <f>IF(M21=0,,($M$9-M21)*$M$7*100/$M$9)</f>
        <v>0</v>
      </c>
      <c r="O21" s="20"/>
      <c r="P21" s="19">
        <f>IF(O21=0,,($O$9-O21)*$O$7*100/$O$9)</f>
        <v>0</v>
      </c>
      <c r="Q21" s="20"/>
      <c r="R21" s="19">
        <f>IF(Q21=0,,($Q$9-Q21)*$Q$7*100/$Q$9)</f>
        <v>0</v>
      </c>
      <c r="S21" s="20"/>
      <c r="T21" s="19">
        <f>IF(S21=0,,($S$9-S21)*$S$7*100/$S$9)</f>
        <v>0</v>
      </c>
      <c r="U21" s="20"/>
      <c r="V21" s="19">
        <f>IF(U21=0,,($U$9-U21)*$U$7*100/$U$9)</f>
        <v>0</v>
      </c>
      <c r="W21" s="20"/>
      <c r="X21" s="19">
        <f>IF(W21=0,,($W$9-W21)*$W$7*100/$W$9)</f>
        <v>0</v>
      </c>
      <c r="Y21" s="6"/>
      <c r="Z21" s="7">
        <f>IF(Y21=0,,($Y$9-Y21)*$Y$7*100/$Y$9)</f>
        <v>0</v>
      </c>
      <c r="AA21" s="6"/>
      <c r="AB21" s="7">
        <f>IF(AA21=0,,($AA$9-AA21)*$AA$7*100/$AA$9)</f>
        <v>0</v>
      </c>
      <c r="AC21" s="8">
        <f>F21+H21+J21+L21+P21+R21+T21++N21+H21+V21+X21+Z21</f>
        <v>111.80124223602485</v>
      </c>
      <c r="AD21" s="6">
        <f t="shared" si="0"/>
        <v>1</v>
      </c>
      <c r="AE21" s="6">
        <f t="shared" si="1"/>
        <v>11</v>
      </c>
      <c r="AF21" s="13">
        <f t="shared" si="2"/>
        <v>0.33333333333333331</v>
      </c>
    </row>
    <row r="22" spans="1:32" x14ac:dyDescent="0.2">
      <c r="A22" s="5">
        <f t="shared" si="3"/>
        <v>12</v>
      </c>
      <c r="B22" s="6" t="s">
        <v>54</v>
      </c>
      <c r="C22" s="6" t="s">
        <v>55</v>
      </c>
      <c r="D22" s="6" t="s">
        <v>195</v>
      </c>
      <c r="E22" s="6"/>
      <c r="F22" s="19">
        <f>IF(E22=0,,($E$9-E22)*$E$7*100/$E$9)</f>
        <v>0</v>
      </c>
      <c r="G22" s="20"/>
      <c r="H22" s="19">
        <f>IF(G22=0,,($G$9-G22)*$G$7*100/$G$9)</f>
        <v>0</v>
      </c>
      <c r="I22" s="20">
        <v>133</v>
      </c>
      <c r="J22" s="19">
        <f>IF(I22=0,,($I$9-I22)*$I$7*100/$I$9)</f>
        <v>86.956521739130437</v>
      </c>
      <c r="K22" s="20"/>
      <c r="L22" s="19">
        <f>IF(K22=0,,($K$9-K22)*$K$7*100/$K$9)</f>
        <v>0</v>
      </c>
      <c r="M22" s="20"/>
      <c r="N22" s="19">
        <f>IF(M22=0,,($M$9-M22)*$M$7*100/$M$9)</f>
        <v>0</v>
      </c>
      <c r="O22" s="20"/>
      <c r="P22" s="19">
        <f>IF(O22=0,,($O$9-O22)*$O$7*100/$O$9)</f>
        <v>0</v>
      </c>
      <c r="Q22" s="20"/>
      <c r="R22" s="19">
        <f>IF(Q22=0,,($Q$9-Q22)*$Q$7*100/$Q$9)</f>
        <v>0</v>
      </c>
      <c r="S22" s="20"/>
      <c r="T22" s="19">
        <f>IF(S22=0,,($S$9-S22)*$S$7*100/$S$9)</f>
        <v>0</v>
      </c>
      <c r="U22" s="20"/>
      <c r="V22" s="19">
        <f>IF(U22=0,,($U$9-U22)*$U$7*100/$U$9)</f>
        <v>0</v>
      </c>
      <c r="W22" s="20"/>
      <c r="X22" s="19"/>
      <c r="Y22" s="6"/>
      <c r="Z22" s="7">
        <f>IF(Y22=0,,($Y$9-Y22)*$Y$7*100/$Y$9)</f>
        <v>0</v>
      </c>
      <c r="AA22" s="6"/>
      <c r="AB22" s="7">
        <f>IF(AA22=0,,($AA$9-AA22)*$AA$7*100/$AA$9)</f>
        <v>0</v>
      </c>
      <c r="AC22" s="8">
        <f>F22+H22+J22+L22+P22+R22+T22++N22+H22+V22+X22+Z22</f>
        <v>86.956521739130437</v>
      </c>
      <c r="AD22" s="6">
        <f t="shared" si="0"/>
        <v>1</v>
      </c>
      <c r="AE22" s="6">
        <f t="shared" si="1"/>
        <v>12</v>
      </c>
      <c r="AF22" s="13">
        <f t="shared" si="2"/>
        <v>0.33333333333333331</v>
      </c>
    </row>
    <row r="23" spans="1:32" x14ac:dyDescent="0.2">
      <c r="A23" s="5">
        <f t="shared" si="3"/>
        <v>13</v>
      </c>
      <c r="B23" s="6" t="s">
        <v>415</v>
      </c>
      <c r="C23" s="6" t="s">
        <v>416</v>
      </c>
      <c r="D23" s="6" t="s">
        <v>258</v>
      </c>
      <c r="E23" s="6"/>
      <c r="F23" s="19">
        <f>IF(E23=0,,($E$9-E23)*$E$7*100/$E$9)</f>
        <v>0</v>
      </c>
      <c r="G23" s="20"/>
      <c r="H23" s="19">
        <f>IF(G23=0,,($G$9-G23)*$G$7*100/$G$9)</f>
        <v>0</v>
      </c>
      <c r="I23" s="20">
        <v>136</v>
      </c>
      <c r="J23" s="19">
        <f>IF(I23=0,,($I$9-I23)*$I$7*100/$I$9)</f>
        <v>77.639751552795033</v>
      </c>
      <c r="K23" s="20"/>
      <c r="L23" s="19">
        <f>IF(K23=0,,($K$9-K23)*$K$7*100/$K$9)</f>
        <v>0</v>
      </c>
      <c r="M23" s="20"/>
      <c r="N23" s="19">
        <f>IF(M23=0,,($M$9-M23)*$M$7*100/$M$9)</f>
        <v>0</v>
      </c>
      <c r="O23" s="20"/>
      <c r="P23" s="19">
        <f>IF(O23=0,,($O$9-O23)*$O$7*100/$O$9)</f>
        <v>0</v>
      </c>
      <c r="Q23" s="20"/>
      <c r="R23" s="19">
        <f>IF(Q23=0,,($Q$9-Q23)*$Q$7*100/$Q$9)</f>
        <v>0</v>
      </c>
      <c r="S23" s="20"/>
      <c r="T23" s="19">
        <f>IF(S23=0,,($S$9-S23)*$S$7*100/$S$9)</f>
        <v>0</v>
      </c>
      <c r="U23" s="20"/>
      <c r="V23" s="19">
        <f>IF(U23=0,,($U$9-U23)*$U$7*100/$U$9)</f>
        <v>0</v>
      </c>
      <c r="W23" s="20"/>
      <c r="X23" s="19">
        <f>IF(W23=0,,($W$9-W23)*$W$7*100/$W$9)</f>
        <v>0</v>
      </c>
      <c r="Y23" s="6"/>
      <c r="Z23" s="7">
        <f>IF(Y23=0,,($Y$9-Y23)*$Y$7*100/$Y$9)</f>
        <v>0</v>
      </c>
      <c r="AA23" s="6"/>
      <c r="AB23" s="7">
        <f>IF(AA23=0,,($AA$9-AA23)*$AA$7*100/$AA$9)</f>
        <v>0</v>
      </c>
      <c r="AC23" s="8">
        <f>F23+H23+J23+L23+P23+R23+T23++N23+H23+V23+X23+Z23</f>
        <v>77.639751552795033</v>
      </c>
      <c r="AD23" s="6">
        <f t="shared" si="0"/>
        <v>1</v>
      </c>
      <c r="AE23" s="6">
        <f t="shared" si="1"/>
        <v>13</v>
      </c>
      <c r="AF23" s="13">
        <f t="shared" si="2"/>
        <v>0.33333333333333331</v>
      </c>
    </row>
    <row r="24" spans="1:32" x14ac:dyDescent="0.2">
      <c r="A24" s="5">
        <f t="shared" si="3"/>
        <v>14</v>
      </c>
      <c r="B24" s="6" t="s">
        <v>204</v>
      </c>
      <c r="C24" s="6" t="s">
        <v>200</v>
      </c>
      <c r="D24" s="6" t="s">
        <v>195</v>
      </c>
      <c r="E24" s="6">
        <v>10</v>
      </c>
      <c r="F24" s="19">
        <f>IF(E24=0,,($E$9-E24)*$E$7*100/$E$9)</f>
        <v>46.153846153846153</v>
      </c>
      <c r="G24" s="20"/>
      <c r="H24" s="19">
        <f>IF(G24=0,,($G$9-G24)*$G$7*100/$G$9)</f>
        <v>0</v>
      </c>
      <c r="I24" s="20"/>
      <c r="J24" s="19">
        <f>IF(I24=0,,($I$9-I24)*$I$7*100/$I$9)</f>
        <v>0</v>
      </c>
      <c r="K24" s="20"/>
      <c r="L24" s="19">
        <f>IF(K24=0,,($K$9-K24)*$K$7*100/$K$9)</f>
        <v>0</v>
      </c>
      <c r="M24" s="20"/>
      <c r="N24" s="19">
        <f>IF(M24=0,,($M$9-M24)*$M$7*100/$M$9)</f>
        <v>0</v>
      </c>
      <c r="O24" s="20"/>
      <c r="P24" s="19">
        <f>IF(O24=0,,($O$9-O24)*$O$7*100/$O$9)</f>
        <v>0</v>
      </c>
      <c r="Q24" s="20"/>
      <c r="R24" s="19">
        <f>IF(Q24=0,,($Q$9-Q24)*$Q$7*100/$Q$9)</f>
        <v>0</v>
      </c>
      <c r="S24" s="20"/>
      <c r="T24" s="19">
        <f>IF(S24=0,,($S$9-S24)*$S$7*100/$S$9)</f>
        <v>0</v>
      </c>
      <c r="U24" s="20"/>
      <c r="V24" s="19">
        <f>IF(U24=0,,($U$9-U24)*$U$7*100/$U$9)</f>
        <v>0</v>
      </c>
      <c r="W24" s="20"/>
      <c r="X24" s="19">
        <f>IF(W24=0,,($W$9-W24)*$W$7*100/$W$9)</f>
        <v>0</v>
      </c>
      <c r="Y24" s="6"/>
      <c r="Z24" s="7">
        <f>IF(Y24=0,,($Y$9-Y24)*$Y$7*100/$Y$9)</f>
        <v>0</v>
      </c>
      <c r="AA24" s="6"/>
      <c r="AB24" s="19">
        <f>IF(AA24=0,,($AA$9-AA24)*$AA$7*100/$AA$9)</f>
        <v>0</v>
      </c>
      <c r="AC24" s="8">
        <f>F24+H24+J24+L24+P24+R24+T24++N24+H24+V24+X24+Z24</f>
        <v>46.153846153846153</v>
      </c>
      <c r="AD24" s="6">
        <f t="shared" si="0"/>
        <v>1</v>
      </c>
      <c r="AE24" s="6">
        <f t="shared" si="1"/>
        <v>14</v>
      </c>
      <c r="AF24" s="13">
        <f t="shared" si="2"/>
        <v>0.33333333333333331</v>
      </c>
    </row>
    <row r="25" spans="1:32" x14ac:dyDescent="0.2">
      <c r="A25" s="5">
        <f t="shared" si="3"/>
        <v>15</v>
      </c>
      <c r="B25" s="6" t="s">
        <v>220</v>
      </c>
      <c r="C25" s="6" t="s">
        <v>221</v>
      </c>
      <c r="D25" s="6" t="s">
        <v>56</v>
      </c>
      <c r="E25" s="6">
        <v>11</v>
      </c>
      <c r="F25" s="19">
        <f>IF(E25=0,,($E$9-E25)*$E$7*100/$E$9)</f>
        <v>30.76923076923077</v>
      </c>
      <c r="G25" s="20"/>
      <c r="H25" s="19">
        <f>IF(G25=0,,($G$9-G25)*$G$7*100/$G$9)</f>
        <v>0</v>
      </c>
      <c r="I25" s="20"/>
      <c r="J25" s="19">
        <f>IF(I25=0,,($I$9-I25)*$I$7*100/$I$9)</f>
        <v>0</v>
      </c>
      <c r="K25" s="20"/>
      <c r="L25" s="19">
        <f>IF(K25=0,,($K$9-K25)*$K$7*100/$K$9)</f>
        <v>0</v>
      </c>
      <c r="M25" s="20"/>
      <c r="N25" s="19">
        <f>IF(M25=0,,($M$9-M25)*$M$7*100/$M$9)</f>
        <v>0</v>
      </c>
      <c r="O25" s="20"/>
      <c r="P25" s="19">
        <f>IF(O25=0,,($O$9-O25)*$O$7*100/$O$9)</f>
        <v>0</v>
      </c>
      <c r="Q25" s="20"/>
      <c r="R25" s="19">
        <f>IF(Q25=0,,($Q$9-Q25)*$Q$7*100/$Q$9)</f>
        <v>0</v>
      </c>
      <c r="S25" s="20"/>
      <c r="T25" s="19">
        <f>IF(S25=0,,($S$9-S25)*$S$7*100/$S$9)</f>
        <v>0</v>
      </c>
      <c r="U25" s="20"/>
      <c r="V25" s="19">
        <f>IF(U25=0,,($U$9-U25)*$U$7*100/$U$9)</f>
        <v>0</v>
      </c>
      <c r="W25" s="20"/>
      <c r="X25" s="19">
        <f>IF(W25=0,,($W$9-W25)*$W$7*100/$W$9)</f>
        <v>0</v>
      </c>
      <c r="Y25" s="6"/>
      <c r="Z25" s="7">
        <f>IF(Y25=0,,($Y$9-Y25)*$Y$7*100/$Y$9)</f>
        <v>0</v>
      </c>
      <c r="AA25" s="6"/>
      <c r="AB25" s="19">
        <f>IF(AA25=0,,($AA$9-AA25)*$AA$7*100/$AA$9)</f>
        <v>0</v>
      </c>
      <c r="AC25" s="8">
        <f>F25+H25+J25+L25+P25+R25+T25++N25+H25+V25+X25+Z25</f>
        <v>30.76923076923077</v>
      </c>
      <c r="AD25" s="6">
        <f t="shared" si="0"/>
        <v>1</v>
      </c>
      <c r="AE25" s="6">
        <f t="shared" si="1"/>
        <v>15</v>
      </c>
      <c r="AF25" s="13">
        <f t="shared" si="2"/>
        <v>0.33333333333333331</v>
      </c>
    </row>
    <row r="26" spans="1:32" x14ac:dyDescent="0.2">
      <c r="A26" s="5">
        <f t="shared" si="3"/>
        <v>16</v>
      </c>
      <c r="B26" s="6" t="s">
        <v>223</v>
      </c>
      <c r="C26" s="6" t="s">
        <v>224</v>
      </c>
      <c r="D26" s="6" t="s">
        <v>260</v>
      </c>
      <c r="E26" s="6"/>
      <c r="F26" s="19">
        <f>IF(E26=0,,($E$9-E26)*$E$7*100/$E$9)</f>
        <v>0</v>
      </c>
      <c r="G26" s="20">
        <v>130</v>
      </c>
      <c r="H26" s="19">
        <f>IF(G26=0,,($G$9-G26)*$G$7*100/$G$9)</f>
        <v>11.278195488721805</v>
      </c>
      <c r="I26" s="20"/>
      <c r="J26" s="19">
        <f>IF(I26=0,,($I$9-I26)*$I$7*100/$I$9)</f>
        <v>0</v>
      </c>
      <c r="K26" s="20"/>
      <c r="L26" s="19">
        <f>IF(K26=0,,($K$9-K26)*$K$7*100/$K$9)</f>
        <v>0</v>
      </c>
      <c r="M26" s="20"/>
      <c r="N26" s="19">
        <f>IF(M26=0,,($M$9-M26)*$M$7*100/$M$9)</f>
        <v>0</v>
      </c>
      <c r="O26" s="20"/>
      <c r="P26" s="19">
        <f>IF(O26=0,,($O$9-O26)*$O$7*100/$O$9)</f>
        <v>0</v>
      </c>
      <c r="Q26" s="20"/>
      <c r="R26" s="19">
        <f>IF(Q26=0,,($Q$9-Q26)*$Q$7*100/$Q$9)</f>
        <v>0</v>
      </c>
      <c r="S26" s="20"/>
      <c r="T26" s="19">
        <f>IF(S26=0,,($S$9-S26)*$S$7*100/$S$9)</f>
        <v>0</v>
      </c>
      <c r="U26" s="20"/>
      <c r="V26" s="19">
        <f>IF(U26=0,,($U$9-U26)*$U$7*100/$U$9)</f>
        <v>0</v>
      </c>
      <c r="W26" s="20"/>
      <c r="X26" s="19">
        <f>IF(W26=0,,($W$9-W26)*$W$7*100/$W$9)</f>
        <v>0</v>
      </c>
      <c r="Y26" s="6"/>
      <c r="Z26" s="7">
        <f>IF(Y26=0,,($Y$9-Y26)*$Y$7*100/$Y$9)</f>
        <v>0</v>
      </c>
      <c r="AA26" s="6"/>
      <c r="AB26" s="7">
        <f>IF(AA26=0,,($AA$9-AA26)*$AA$7*100/$AA$9)</f>
        <v>0</v>
      </c>
      <c r="AC26" s="8">
        <f>F26+H26+J26+L26+P26+R26+T26++N26+H26+V26+X26+Z26</f>
        <v>22.556390977443609</v>
      </c>
      <c r="AD26" s="6">
        <f t="shared" si="0"/>
        <v>1</v>
      </c>
      <c r="AE26" s="6">
        <f t="shared" si="1"/>
        <v>16</v>
      </c>
      <c r="AF26" s="13">
        <f t="shared" si="2"/>
        <v>0.33333333333333331</v>
      </c>
    </row>
    <row r="27" spans="1:32" x14ac:dyDescent="0.2">
      <c r="A27" s="5">
        <f t="shared" si="3"/>
        <v>17</v>
      </c>
      <c r="B27" s="6" t="s">
        <v>404</v>
      </c>
      <c r="C27" s="6" t="s">
        <v>62</v>
      </c>
      <c r="D27" s="6" t="s">
        <v>258</v>
      </c>
      <c r="E27" s="6"/>
      <c r="F27" s="19">
        <f>IF(E27=0,,($E$9-E27)*$E$7*100/$E$9)</f>
        <v>0</v>
      </c>
      <c r="G27" s="20">
        <v>133</v>
      </c>
      <c r="H27" s="19">
        <v>2</v>
      </c>
      <c r="I27" s="20">
        <v>156</v>
      </c>
      <c r="J27" s="19">
        <f>IF(I27=0,,($I$9-I27)*$I$7*100/$I$9)</f>
        <v>15.527950310559007</v>
      </c>
      <c r="K27" s="20"/>
      <c r="L27" s="19">
        <f>IF(K27=0,,($K$9-K27)*$K$7*100/$K$9)</f>
        <v>0</v>
      </c>
      <c r="M27" s="20"/>
      <c r="N27" s="19">
        <f>IF(M27=0,,($M$9-M27)*$M$7*100/$M$9)</f>
        <v>0</v>
      </c>
      <c r="O27" s="20"/>
      <c r="P27" s="19">
        <f>IF(O27=0,,($O$9-O27)*$O$7*100/$O$9)</f>
        <v>0</v>
      </c>
      <c r="Q27" s="20"/>
      <c r="R27" s="19">
        <f>IF(Q27=0,,($Q$9-Q27)*$Q$7*100/$Q$9)</f>
        <v>0</v>
      </c>
      <c r="S27" s="20"/>
      <c r="T27" s="19">
        <f>IF(S27=0,,($S$9-S27)*$S$7*100/$S$9)</f>
        <v>0</v>
      </c>
      <c r="U27" s="20"/>
      <c r="V27" s="19">
        <f>IF(U27=0,,($U$9-U27)*$U$7*100/$U$9)</f>
        <v>0</v>
      </c>
      <c r="W27" s="20"/>
      <c r="X27" s="19">
        <f>IF(W27=0,,($W$9-W27)*$W$7*100/$W$9)</f>
        <v>0</v>
      </c>
      <c r="Y27" s="6"/>
      <c r="Z27" s="7">
        <f>IF(Y27=0,,($Y$9-Y27)*$Y$7*100/$Y$9)</f>
        <v>0</v>
      </c>
      <c r="AA27" s="6"/>
      <c r="AB27" s="7">
        <f>IF(AA27=0,,($AA$9-AA27)*$AA$7*100/$AA$9)</f>
        <v>0</v>
      </c>
      <c r="AC27" s="8">
        <f>F27+H27+J27+L27+P27+R27+T27++N27+H27+V27+X27+Z27</f>
        <v>19.527950310559007</v>
      </c>
      <c r="AD27" s="6">
        <f t="shared" si="0"/>
        <v>2</v>
      </c>
      <c r="AE27" s="6">
        <f t="shared" si="1"/>
        <v>17</v>
      </c>
      <c r="AF27" s="13">
        <f t="shared" si="2"/>
        <v>0.66666666666666663</v>
      </c>
    </row>
    <row r="28" spans="1:32" x14ac:dyDescent="0.2">
      <c r="A28" s="5">
        <f t="shared" si="3"/>
        <v>18</v>
      </c>
      <c r="B28" s="6" t="s">
        <v>142</v>
      </c>
      <c r="C28" s="6" t="s">
        <v>127</v>
      </c>
      <c r="D28" s="6" t="s">
        <v>146</v>
      </c>
      <c r="E28" s="6">
        <v>12</v>
      </c>
      <c r="F28" s="19">
        <f>IF(E28=0,,($E$9-E28)*$E$7*100/$E$9)</f>
        <v>15.384615384615385</v>
      </c>
      <c r="G28" s="20"/>
      <c r="H28" s="19">
        <f>IF(G28=0,,($G$9-G28)*$G$7*100/$G$9)</f>
        <v>0</v>
      </c>
      <c r="I28" s="20"/>
      <c r="J28" s="19">
        <f>IF(I28=0,,($I$9-I28)*$I$7*100/$I$9)</f>
        <v>0</v>
      </c>
      <c r="K28" s="20"/>
      <c r="L28" s="19">
        <f>IF(K28=0,,($K$9-K28)*$K$7*100/$K$9)</f>
        <v>0</v>
      </c>
      <c r="M28" s="20"/>
      <c r="N28" s="19">
        <f>IF(M28=0,,($M$9-M28)*$M$7*100/$M$9)</f>
        <v>0</v>
      </c>
      <c r="O28" s="20"/>
      <c r="P28" s="19">
        <f>IF(O28=0,,($O$9-O28)*$O$7*100/$O$9)</f>
        <v>0</v>
      </c>
      <c r="Q28" s="20"/>
      <c r="R28" s="19">
        <f>IF(Q28=0,,($Q$9-Q28)*$Q$7*100/$Q$9)</f>
        <v>0</v>
      </c>
      <c r="S28" s="20"/>
      <c r="T28" s="19">
        <f>IF(S28=0,,($S$9-S28)*$S$7*100/$S$9)</f>
        <v>0</v>
      </c>
      <c r="U28" s="20"/>
      <c r="V28" s="19">
        <f>IF(U28=0,,($U$9-U28)*$U$7*100/$U$9)</f>
        <v>0</v>
      </c>
      <c r="W28" s="20"/>
      <c r="X28" s="19">
        <f>IF(W28=0,,($W$9-W28)*$W$7*100/$W$9)</f>
        <v>0</v>
      </c>
      <c r="Y28" s="6"/>
      <c r="Z28" s="7">
        <f>IF(Y28=0,,($Y$9-Y28)*$Y$7*100/$Y$9)</f>
        <v>0</v>
      </c>
      <c r="AA28" s="6"/>
      <c r="AB28" s="7">
        <f>IF(AA28=0,,($AA$9-AA28)*$AA$7*100/$AA$9)</f>
        <v>0</v>
      </c>
      <c r="AC28" s="8">
        <f>F28+H28+J28+L28+P28+R28+T28++N28+H28+V28+X28+Z28</f>
        <v>15.384615384615385</v>
      </c>
      <c r="AD28" s="6">
        <f t="shared" si="0"/>
        <v>1</v>
      </c>
      <c r="AE28" s="6">
        <f t="shared" si="1"/>
        <v>18</v>
      </c>
      <c r="AF28" s="13">
        <f t="shared" si="2"/>
        <v>0.33333333333333331</v>
      </c>
    </row>
    <row r="29" spans="1:32" x14ac:dyDescent="0.2">
      <c r="A29" s="5">
        <f t="shared" si="3"/>
        <v>19</v>
      </c>
      <c r="B29" s="6" t="s">
        <v>57</v>
      </c>
      <c r="C29" s="6" t="s">
        <v>58</v>
      </c>
      <c r="D29" s="6" t="s">
        <v>195</v>
      </c>
      <c r="E29" s="6">
        <v>13</v>
      </c>
      <c r="F29" s="19">
        <f>15/2</f>
        <v>7.5</v>
      </c>
      <c r="G29" s="20"/>
      <c r="H29" s="19">
        <f>IF(G29=0,,($G$9-G29)*$G$7*100/$G$9)</f>
        <v>0</v>
      </c>
      <c r="I29" s="20"/>
      <c r="J29" s="19">
        <f>IF(I29=0,,($I$9-I29)*$I$7*100/$I$9)</f>
        <v>0</v>
      </c>
      <c r="K29" s="20"/>
      <c r="L29" s="19">
        <f>IF(K29=0,,($K$9-K29)*$K$7*100/$K$9)</f>
        <v>0</v>
      </c>
      <c r="M29" s="20"/>
      <c r="N29" s="19">
        <f>IF(M29=0,,($M$9-M29)*$M$7*100/$M$9)</f>
        <v>0</v>
      </c>
      <c r="O29" s="20"/>
      <c r="P29" s="19">
        <f>IF(O29=0,,($O$9-O29)*$O$7*100/$O$9)</f>
        <v>0</v>
      </c>
      <c r="Q29" s="20"/>
      <c r="R29" s="19">
        <f>IF(Q29=0,,($Q$9-Q29)*$Q$7*100/$Q$9)</f>
        <v>0</v>
      </c>
      <c r="S29" s="20"/>
      <c r="T29" s="19">
        <f>IF(S29=0,,($S$9-S29)*$S$7*100/$S$9)</f>
        <v>0</v>
      </c>
      <c r="U29" s="20"/>
      <c r="V29" s="19">
        <f>IF(U29=0,,($U$9-U29)*$U$7*100/$U$9)</f>
        <v>0</v>
      </c>
      <c r="W29" s="20"/>
      <c r="X29" s="19">
        <f>IF(W29=0,,($W$9-W29)*$W$7*100/$W$9)</f>
        <v>0</v>
      </c>
      <c r="Y29" s="6"/>
      <c r="Z29" s="7">
        <f>IF(Y29=0,,($Y$9-Y29)*$Y$7*100/$Y$9)</f>
        <v>0</v>
      </c>
      <c r="AA29" s="6"/>
      <c r="AB29" s="7">
        <f>IF(AA29=0,,($AA$9-AA29)*$AA$7*100/$AA$9)</f>
        <v>0</v>
      </c>
      <c r="AC29" s="8">
        <f>F29+H29+J29+L29+P29+R29+T29++N29+H29+V29+X29+Z29</f>
        <v>7.5</v>
      </c>
      <c r="AD29" s="6">
        <f t="shared" si="0"/>
        <v>1</v>
      </c>
      <c r="AE29" s="6">
        <f t="shared" si="1"/>
        <v>19</v>
      </c>
      <c r="AF29" s="13">
        <f t="shared" si="2"/>
        <v>0.33333333333333331</v>
      </c>
    </row>
    <row r="30" spans="1:32" x14ac:dyDescent="0.2">
      <c r="A30" s="5">
        <f t="shared" si="3"/>
        <v>20</v>
      </c>
      <c r="B30" s="6"/>
      <c r="C30" s="6"/>
      <c r="D30" s="6"/>
      <c r="E30" s="6"/>
      <c r="F30" s="19">
        <f>IF(E30=0,,($E$9-E30)*$E$7*100/$E$9)</f>
        <v>0</v>
      </c>
      <c r="G30" s="20"/>
      <c r="H30" s="19">
        <f>IF(G30=0,,($G$9-G30)*$G$7*100/$G$9)</f>
        <v>0</v>
      </c>
      <c r="I30" s="20"/>
      <c r="J30" s="19">
        <f>IF(I30=0,,($I$9-I30)*$I$7*100/$I$9)</f>
        <v>0</v>
      </c>
      <c r="K30" s="20"/>
      <c r="L30" s="19">
        <f>IF(K30=0,,($K$9-K30)*$K$7*100/$K$9)</f>
        <v>0</v>
      </c>
      <c r="M30" s="20"/>
      <c r="N30" s="19">
        <f>IF(M30=0,,($M$9-M30)*$M$7*100/$M$9)</f>
        <v>0</v>
      </c>
      <c r="O30" s="20"/>
      <c r="P30" s="19">
        <f>IF(O30=0,,($O$9-O30)*$O$7*100/$O$9)</f>
        <v>0</v>
      </c>
      <c r="Q30" s="20"/>
      <c r="R30" s="19">
        <f>IF(Q30=0,,($Q$9-Q30)*$Q$7*100/$Q$9)</f>
        <v>0</v>
      </c>
      <c r="S30" s="20"/>
      <c r="T30" s="19">
        <f>IF(S30=0,,($S$9-S30)*$S$7*100/$S$9)</f>
        <v>0</v>
      </c>
      <c r="U30" s="20"/>
      <c r="V30" s="19">
        <f>IF(U30=0,,($U$9-U30)*$U$7*100/$U$9)</f>
        <v>0</v>
      </c>
      <c r="W30" s="20"/>
      <c r="X30" s="19">
        <f>IF(W30=0,,($W$9-W30)*$W$7*100/$W$9)</f>
        <v>0</v>
      </c>
      <c r="Y30" s="6"/>
      <c r="Z30" s="7">
        <f>IF(Y30=0,,($Y$9-Y30)*$Y$7*100/$Y$9)</f>
        <v>0</v>
      </c>
      <c r="AA30" s="6"/>
      <c r="AB30" s="7">
        <f>IF(AA30=0,,($AA$9-AA30)*$AA$7*100/$AA$9)</f>
        <v>0</v>
      </c>
      <c r="AC30" s="8">
        <f>F30+H30+J30+L30+P30+R30+T30++N30+H30+V30+X30+Z30</f>
        <v>0</v>
      </c>
      <c r="AD30" s="6">
        <f t="shared" si="0"/>
        <v>0</v>
      </c>
      <c r="AE30" s="6">
        <f t="shared" si="1"/>
        <v>20</v>
      </c>
      <c r="AF30" s="13">
        <f t="shared" si="2"/>
        <v>0</v>
      </c>
    </row>
    <row r="31" spans="1:32" x14ac:dyDescent="0.2">
      <c r="A31" s="5">
        <f t="shared" si="3"/>
        <v>21</v>
      </c>
      <c r="B31" s="6"/>
      <c r="C31" s="6"/>
      <c r="D31" s="6"/>
      <c r="E31" s="6"/>
      <c r="F31" s="19">
        <f>IF(E31=0,,($E$9-E31)*$E$7*100/$E$9)</f>
        <v>0</v>
      </c>
      <c r="G31" s="20"/>
      <c r="H31" s="19">
        <f>IF(G31=0,,($G$9-G31)*$G$7*100/$G$9)</f>
        <v>0</v>
      </c>
      <c r="I31" s="20"/>
      <c r="J31" s="19">
        <f>IF(I31=0,,($I$9-I31)*$I$7*100/$I$9)</f>
        <v>0</v>
      </c>
      <c r="K31" s="20"/>
      <c r="L31" s="19">
        <f>IF(K31=0,,($K$9-K31)*$K$7*100/$K$9)</f>
        <v>0</v>
      </c>
      <c r="M31" s="20"/>
      <c r="N31" s="19">
        <f>IF(M31=0,,($M$9-M31)*$M$7*100/$M$9)</f>
        <v>0</v>
      </c>
      <c r="O31" s="20"/>
      <c r="P31" s="19">
        <f>IF(O31=0,,($O$9-O31)*$O$7*100/$O$9)</f>
        <v>0</v>
      </c>
      <c r="Q31" s="20"/>
      <c r="R31" s="19">
        <f>IF(Q31=0,,($Q$9-Q31)*$Q$7*100/$Q$9)</f>
        <v>0</v>
      </c>
      <c r="S31" s="20"/>
      <c r="T31" s="19">
        <f>IF(S31=0,,($S$9-S31)*$S$7*100/$S$9)</f>
        <v>0</v>
      </c>
      <c r="U31" s="20"/>
      <c r="V31" s="19">
        <f>IF(U31=0,,($U$9-U31)*$U$7*100/$U$9)</f>
        <v>0</v>
      </c>
      <c r="W31" s="20"/>
      <c r="X31" s="19">
        <f>IF(W31=0,,($W$9-W31)*$W$7*100/$W$9)</f>
        <v>0</v>
      </c>
      <c r="Y31" s="6"/>
      <c r="Z31" s="7">
        <f>IF(Y31=0,,($Y$9-Y31)*$Y$7*100/$Y$9)</f>
        <v>0</v>
      </c>
      <c r="AA31" s="6"/>
      <c r="AB31" s="7">
        <f>IF(AA31=0,,($AA$9-AA31)*$AA$7*100/$AA$9)</f>
        <v>0</v>
      </c>
      <c r="AC31" s="8">
        <f>F31+H31+J31+L31+P31+R31+T31++N31+H31+V31+X31+Z31</f>
        <v>0</v>
      </c>
      <c r="AD31" s="6">
        <f t="shared" si="0"/>
        <v>0</v>
      </c>
      <c r="AE31" s="6">
        <f t="shared" si="1"/>
        <v>21</v>
      </c>
      <c r="AF31" s="13">
        <f t="shared" si="2"/>
        <v>0</v>
      </c>
    </row>
    <row r="32" spans="1:32" x14ac:dyDescent="0.2">
      <c r="A32" s="5">
        <f t="shared" si="3"/>
        <v>22</v>
      </c>
      <c r="B32" s="6"/>
      <c r="C32" s="6"/>
      <c r="D32" s="6"/>
      <c r="E32" s="6"/>
      <c r="F32" s="19">
        <f t="shared" ref="F29:F45" si="4">IF(E32=0,,($E$9-E32)*$E$7*100/$E$9)</f>
        <v>0</v>
      </c>
      <c r="G32" s="20"/>
      <c r="H32" s="19">
        <f t="shared" ref="H29:H45" si="5">IF(G32=0,,($G$9-G32)*$G$7*100/$G$9)</f>
        <v>0</v>
      </c>
      <c r="I32" s="20"/>
      <c r="J32" s="19">
        <v>0</v>
      </c>
      <c r="K32" s="20"/>
      <c r="L32" s="19">
        <f t="shared" ref="L29:L45" si="6">IF(K32=0,,($K$9-K32)*$K$7*100/$K$9)</f>
        <v>0</v>
      </c>
      <c r="M32" s="20"/>
      <c r="N32" s="19">
        <f t="shared" ref="N29:N45" si="7">IF(M32=0,,($M$9-M32)*$M$7*100/$M$9)</f>
        <v>0</v>
      </c>
      <c r="O32" s="20"/>
      <c r="P32" s="19">
        <f t="shared" ref="P29:P45" si="8">IF(O32=0,,($O$9-O32)*$O$7*100/$O$9)</f>
        <v>0</v>
      </c>
      <c r="Q32" s="20"/>
      <c r="R32" s="19">
        <f t="shared" ref="R29:R43" si="9">IF(Q32=0,,($Q$9-Q32)*$Q$7*100/$Q$9)</f>
        <v>0</v>
      </c>
      <c r="S32" s="20"/>
      <c r="T32" s="19">
        <f t="shared" ref="T29:T45" si="10">IF(S32=0,,($S$9-S32)*$S$7*100/$S$9)</f>
        <v>0</v>
      </c>
      <c r="U32" s="20"/>
      <c r="V32" s="19">
        <f t="shared" ref="V29:V43" si="11">IF(U32=0,,($U$9-U32)*$U$7*100/$U$9)</f>
        <v>0</v>
      </c>
      <c r="W32" s="20"/>
      <c r="X32" s="19">
        <f t="shared" ref="X29:X45" si="12">IF(W32=0,,($W$9-W32)*$W$7*100/$W$9)</f>
        <v>0</v>
      </c>
      <c r="Y32" s="6"/>
      <c r="Z32" s="7">
        <f t="shared" ref="Z29:Z36" si="13">IF(Y32=0,,($Y$9-Y32)*$Y$7*100/$Y$9)</f>
        <v>0</v>
      </c>
      <c r="AA32" s="6"/>
      <c r="AB32" s="7">
        <f t="shared" ref="AB29:AB45" si="14">IF(AA32=0,,($AA$9-AA32)*$AA$7*100/$AA$9)</f>
        <v>0</v>
      </c>
      <c r="AC32" s="8">
        <f t="shared" ref="AC29:AC45" si="15">F32+H32+J32+L32+P32+R32+T32++N32+H32+V32+X32+Z32</f>
        <v>0</v>
      </c>
      <c r="AD32" s="6">
        <f t="shared" si="0"/>
        <v>0</v>
      </c>
      <c r="AE32" s="6">
        <f t="shared" si="1"/>
        <v>22</v>
      </c>
      <c r="AF32" s="13">
        <f t="shared" si="2"/>
        <v>0</v>
      </c>
    </row>
    <row r="33" spans="1:32" x14ac:dyDescent="0.2">
      <c r="A33" s="5">
        <f t="shared" si="3"/>
        <v>23</v>
      </c>
      <c r="B33" s="6"/>
      <c r="C33" s="6"/>
      <c r="D33" s="6"/>
      <c r="E33" s="6"/>
      <c r="F33" s="19">
        <f t="shared" si="4"/>
        <v>0</v>
      </c>
      <c r="G33" s="20"/>
      <c r="H33" s="19">
        <f t="shared" si="5"/>
        <v>0</v>
      </c>
      <c r="I33" s="20"/>
      <c r="J33" s="19">
        <f t="shared" ref="J33:J45" si="16">IF(I33=0,,($I$9-I33)*$I$7*100/$I$9)</f>
        <v>0</v>
      </c>
      <c r="K33" s="20"/>
      <c r="L33" s="19">
        <f t="shared" si="6"/>
        <v>0</v>
      </c>
      <c r="M33" s="20"/>
      <c r="N33" s="19">
        <f t="shared" si="7"/>
        <v>0</v>
      </c>
      <c r="O33" s="20"/>
      <c r="P33" s="19">
        <f t="shared" si="8"/>
        <v>0</v>
      </c>
      <c r="Q33" s="20"/>
      <c r="R33" s="19">
        <f t="shared" si="9"/>
        <v>0</v>
      </c>
      <c r="S33" s="20"/>
      <c r="T33" s="19">
        <f t="shared" si="10"/>
        <v>0</v>
      </c>
      <c r="U33" s="20"/>
      <c r="V33" s="19">
        <f t="shared" si="11"/>
        <v>0</v>
      </c>
      <c r="W33" s="20"/>
      <c r="X33" s="19">
        <f t="shared" si="12"/>
        <v>0</v>
      </c>
      <c r="Y33" s="6"/>
      <c r="Z33" s="7">
        <f t="shared" si="13"/>
        <v>0</v>
      </c>
      <c r="AA33" s="6"/>
      <c r="AB33" s="7">
        <f t="shared" si="14"/>
        <v>0</v>
      </c>
      <c r="AC33" s="8">
        <f t="shared" si="15"/>
        <v>0</v>
      </c>
      <c r="AD33" s="6">
        <f t="shared" si="0"/>
        <v>0</v>
      </c>
      <c r="AE33" s="6">
        <f t="shared" si="1"/>
        <v>23</v>
      </c>
      <c r="AF33" s="13">
        <f t="shared" si="2"/>
        <v>0</v>
      </c>
    </row>
    <row r="34" spans="1:32" x14ac:dyDescent="0.2">
      <c r="A34" s="5">
        <f t="shared" si="3"/>
        <v>24</v>
      </c>
      <c r="B34" s="6"/>
      <c r="C34" s="6"/>
      <c r="D34" s="6"/>
      <c r="F34" s="19">
        <f t="shared" si="4"/>
        <v>0</v>
      </c>
      <c r="G34" s="22"/>
      <c r="H34" s="19">
        <f t="shared" si="5"/>
        <v>0</v>
      </c>
      <c r="I34" s="20"/>
      <c r="J34" s="19">
        <f t="shared" si="16"/>
        <v>0</v>
      </c>
      <c r="K34" s="20"/>
      <c r="L34" s="19">
        <f t="shared" si="6"/>
        <v>0</v>
      </c>
      <c r="M34" s="20"/>
      <c r="N34" s="19">
        <f t="shared" si="7"/>
        <v>0</v>
      </c>
      <c r="O34" s="20"/>
      <c r="P34" s="19">
        <f t="shared" si="8"/>
        <v>0</v>
      </c>
      <c r="Q34" s="20"/>
      <c r="R34" s="19">
        <f t="shared" si="9"/>
        <v>0</v>
      </c>
      <c r="S34" s="20"/>
      <c r="T34" s="19">
        <f t="shared" si="10"/>
        <v>0</v>
      </c>
      <c r="U34" s="20"/>
      <c r="V34" s="19">
        <f t="shared" si="11"/>
        <v>0</v>
      </c>
      <c r="W34" s="20"/>
      <c r="X34" s="19">
        <f t="shared" si="12"/>
        <v>0</v>
      </c>
      <c r="Y34" s="6"/>
      <c r="Z34" s="7">
        <f t="shared" si="13"/>
        <v>0</v>
      </c>
      <c r="AA34" s="6"/>
      <c r="AB34" s="7">
        <f t="shared" si="14"/>
        <v>0</v>
      </c>
      <c r="AC34" s="8">
        <f t="shared" si="15"/>
        <v>0</v>
      </c>
      <c r="AD34" s="6">
        <f t="shared" si="0"/>
        <v>0</v>
      </c>
      <c r="AE34" s="6">
        <f t="shared" si="1"/>
        <v>24</v>
      </c>
      <c r="AF34" s="13">
        <f t="shared" si="2"/>
        <v>0</v>
      </c>
    </row>
    <row r="35" spans="1:32" x14ac:dyDescent="0.2">
      <c r="A35" s="5">
        <f t="shared" si="3"/>
        <v>25</v>
      </c>
      <c r="B35" s="6"/>
      <c r="C35" s="6"/>
      <c r="D35" s="6"/>
      <c r="E35" s="6"/>
      <c r="F35" s="19">
        <f t="shared" si="4"/>
        <v>0</v>
      </c>
      <c r="G35" s="20"/>
      <c r="H35" s="19">
        <f t="shared" si="5"/>
        <v>0</v>
      </c>
      <c r="I35" s="20"/>
      <c r="J35" s="19">
        <f t="shared" si="16"/>
        <v>0</v>
      </c>
      <c r="K35" s="20"/>
      <c r="L35" s="19">
        <f t="shared" si="6"/>
        <v>0</v>
      </c>
      <c r="M35" s="20"/>
      <c r="N35" s="19">
        <f t="shared" si="7"/>
        <v>0</v>
      </c>
      <c r="O35" s="20"/>
      <c r="P35" s="19">
        <f t="shared" si="8"/>
        <v>0</v>
      </c>
      <c r="Q35" s="20"/>
      <c r="R35" s="19">
        <f t="shared" si="9"/>
        <v>0</v>
      </c>
      <c r="S35" s="20"/>
      <c r="T35" s="19">
        <f t="shared" si="10"/>
        <v>0</v>
      </c>
      <c r="U35" s="20"/>
      <c r="V35" s="19">
        <f t="shared" si="11"/>
        <v>0</v>
      </c>
      <c r="W35" s="20"/>
      <c r="X35" s="19">
        <f t="shared" si="12"/>
        <v>0</v>
      </c>
      <c r="Y35" s="6"/>
      <c r="Z35" s="7">
        <f t="shared" si="13"/>
        <v>0</v>
      </c>
      <c r="AA35" s="6"/>
      <c r="AB35" s="7">
        <f t="shared" si="14"/>
        <v>0</v>
      </c>
      <c r="AC35" s="8">
        <f t="shared" si="15"/>
        <v>0</v>
      </c>
      <c r="AD35" s="6">
        <f t="shared" si="0"/>
        <v>0</v>
      </c>
      <c r="AE35" s="6">
        <f t="shared" si="1"/>
        <v>25</v>
      </c>
      <c r="AF35" s="13">
        <f t="shared" si="2"/>
        <v>0</v>
      </c>
    </row>
    <row r="36" spans="1:32" x14ac:dyDescent="0.2">
      <c r="A36" s="5">
        <f t="shared" si="3"/>
        <v>26</v>
      </c>
      <c r="B36" s="6"/>
      <c r="C36" s="6"/>
      <c r="D36" s="6"/>
      <c r="E36" s="6"/>
      <c r="F36" s="19">
        <f t="shared" si="4"/>
        <v>0</v>
      </c>
      <c r="G36" s="20"/>
      <c r="H36" s="19">
        <f t="shared" si="5"/>
        <v>0</v>
      </c>
      <c r="I36" s="20"/>
      <c r="J36" s="19">
        <f t="shared" si="16"/>
        <v>0</v>
      </c>
      <c r="K36" s="20"/>
      <c r="L36" s="19">
        <f t="shared" si="6"/>
        <v>0</v>
      </c>
      <c r="M36" s="20"/>
      <c r="N36" s="19">
        <f t="shared" si="7"/>
        <v>0</v>
      </c>
      <c r="O36" s="20"/>
      <c r="P36" s="19">
        <f t="shared" si="8"/>
        <v>0</v>
      </c>
      <c r="Q36" s="20"/>
      <c r="R36" s="19">
        <f t="shared" si="9"/>
        <v>0</v>
      </c>
      <c r="S36" s="20"/>
      <c r="T36" s="19">
        <f t="shared" si="10"/>
        <v>0</v>
      </c>
      <c r="U36" s="20"/>
      <c r="V36" s="19">
        <f t="shared" si="11"/>
        <v>0</v>
      </c>
      <c r="W36" s="20"/>
      <c r="X36" s="19">
        <f t="shared" si="12"/>
        <v>0</v>
      </c>
      <c r="Y36" s="6"/>
      <c r="Z36" s="7">
        <f t="shared" si="13"/>
        <v>0</v>
      </c>
      <c r="AA36" s="6"/>
      <c r="AB36" s="7">
        <f t="shared" si="14"/>
        <v>0</v>
      </c>
      <c r="AC36" s="8">
        <f t="shared" si="15"/>
        <v>0</v>
      </c>
      <c r="AD36" s="6">
        <f t="shared" si="0"/>
        <v>0</v>
      </c>
      <c r="AE36" s="6">
        <f t="shared" si="1"/>
        <v>26</v>
      </c>
      <c r="AF36" s="13">
        <f t="shared" si="2"/>
        <v>0</v>
      </c>
    </row>
    <row r="37" spans="1:32" x14ac:dyDescent="0.2">
      <c r="A37" s="5">
        <f t="shared" si="3"/>
        <v>27</v>
      </c>
      <c r="B37" s="6"/>
      <c r="C37" s="6"/>
      <c r="D37" s="6"/>
      <c r="E37" s="6"/>
      <c r="F37" s="19">
        <f t="shared" si="4"/>
        <v>0</v>
      </c>
      <c r="G37" s="20"/>
      <c r="H37" s="19">
        <f t="shared" si="5"/>
        <v>0</v>
      </c>
      <c r="I37" s="20"/>
      <c r="J37" s="19">
        <f t="shared" si="16"/>
        <v>0</v>
      </c>
      <c r="K37" s="20"/>
      <c r="L37" s="19">
        <f t="shared" si="6"/>
        <v>0</v>
      </c>
      <c r="M37" s="20"/>
      <c r="N37" s="19">
        <f t="shared" si="7"/>
        <v>0</v>
      </c>
      <c r="O37" s="20"/>
      <c r="P37" s="19">
        <f t="shared" si="8"/>
        <v>0</v>
      </c>
      <c r="Q37" s="20"/>
      <c r="R37" s="19">
        <f t="shared" si="9"/>
        <v>0</v>
      </c>
      <c r="S37" s="20"/>
      <c r="T37" s="19">
        <f t="shared" si="10"/>
        <v>0</v>
      </c>
      <c r="U37" s="20"/>
      <c r="V37" s="19">
        <f t="shared" si="11"/>
        <v>0</v>
      </c>
      <c r="W37" s="20"/>
      <c r="X37" s="19">
        <f t="shared" si="12"/>
        <v>0</v>
      </c>
      <c r="Y37" s="6"/>
      <c r="Z37" s="7">
        <v>0</v>
      </c>
      <c r="AA37" s="6"/>
      <c r="AB37" s="7">
        <f t="shared" si="14"/>
        <v>0</v>
      </c>
      <c r="AC37" s="8">
        <f t="shared" si="15"/>
        <v>0</v>
      </c>
      <c r="AD37" s="6">
        <f t="shared" si="0"/>
        <v>0</v>
      </c>
      <c r="AE37" s="6">
        <f t="shared" si="1"/>
        <v>27</v>
      </c>
      <c r="AF37" s="13">
        <f t="shared" si="2"/>
        <v>0</v>
      </c>
    </row>
    <row r="38" spans="1:32" x14ac:dyDescent="0.2">
      <c r="A38" s="5">
        <f t="shared" si="3"/>
        <v>28</v>
      </c>
      <c r="B38" s="6"/>
      <c r="C38" s="6"/>
      <c r="D38" s="6"/>
      <c r="E38" s="6"/>
      <c r="F38" s="19">
        <f t="shared" si="4"/>
        <v>0</v>
      </c>
      <c r="G38" s="20"/>
      <c r="H38" s="19">
        <f t="shared" si="5"/>
        <v>0</v>
      </c>
      <c r="I38" s="20"/>
      <c r="J38" s="19">
        <f t="shared" si="16"/>
        <v>0</v>
      </c>
      <c r="K38" s="20"/>
      <c r="L38" s="19">
        <f t="shared" si="6"/>
        <v>0</v>
      </c>
      <c r="M38" s="20"/>
      <c r="N38" s="19">
        <f t="shared" si="7"/>
        <v>0</v>
      </c>
      <c r="O38" s="20"/>
      <c r="P38" s="19">
        <f t="shared" si="8"/>
        <v>0</v>
      </c>
      <c r="Q38" s="20"/>
      <c r="R38" s="19">
        <f t="shared" si="9"/>
        <v>0</v>
      </c>
      <c r="S38" s="20"/>
      <c r="T38" s="19">
        <f t="shared" si="10"/>
        <v>0</v>
      </c>
      <c r="U38" s="20"/>
      <c r="V38" s="19">
        <f t="shared" si="11"/>
        <v>0</v>
      </c>
      <c r="W38" s="20"/>
      <c r="X38" s="19">
        <f t="shared" si="12"/>
        <v>0</v>
      </c>
      <c r="Y38" s="6"/>
      <c r="Z38" s="7">
        <f t="shared" ref="Z38:Z45" si="17">IF(Y38=0,,($Y$9-Y38)*$Y$7*100/$Y$9)</f>
        <v>0</v>
      </c>
      <c r="AA38" s="6"/>
      <c r="AB38" s="7">
        <f t="shared" si="14"/>
        <v>0</v>
      </c>
      <c r="AC38" s="8">
        <f t="shared" si="15"/>
        <v>0</v>
      </c>
      <c r="AD38" s="6">
        <f t="shared" si="0"/>
        <v>0</v>
      </c>
      <c r="AE38" s="6">
        <f t="shared" si="1"/>
        <v>28</v>
      </c>
      <c r="AF38" s="13">
        <f t="shared" si="2"/>
        <v>0</v>
      </c>
    </row>
    <row r="39" spans="1:32" x14ac:dyDescent="0.2">
      <c r="A39" s="5">
        <f t="shared" si="3"/>
        <v>29</v>
      </c>
      <c r="B39" s="6"/>
      <c r="C39" s="6"/>
      <c r="D39" s="6"/>
      <c r="E39" s="6"/>
      <c r="F39" s="19">
        <f t="shared" si="4"/>
        <v>0</v>
      </c>
      <c r="G39" s="20"/>
      <c r="H39" s="19">
        <f t="shared" si="5"/>
        <v>0</v>
      </c>
      <c r="I39" s="20"/>
      <c r="J39" s="19">
        <f t="shared" si="16"/>
        <v>0</v>
      </c>
      <c r="K39" s="20"/>
      <c r="L39" s="19">
        <f t="shared" si="6"/>
        <v>0</v>
      </c>
      <c r="M39" s="20"/>
      <c r="N39" s="19">
        <f t="shared" si="7"/>
        <v>0</v>
      </c>
      <c r="O39" s="20"/>
      <c r="P39" s="19">
        <f t="shared" si="8"/>
        <v>0</v>
      </c>
      <c r="Q39" s="20"/>
      <c r="R39" s="19">
        <f t="shared" si="9"/>
        <v>0</v>
      </c>
      <c r="S39" s="20"/>
      <c r="T39" s="19">
        <f t="shared" si="10"/>
        <v>0</v>
      </c>
      <c r="U39" s="20"/>
      <c r="V39" s="19">
        <f t="shared" si="11"/>
        <v>0</v>
      </c>
      <c r="W39" s="20"/>
      <c r="X39" s="19">
        <f t="shared" si="12"/>
        <v>0</v>
      </c>
      <c r="Y39" s="6"/>
      <c r="Z39" s="7">
        <f t="shared" si="17"/>
        <v>0</v>
      </c>
      <c r="AA39" s="6"/>
      <c r="AB39" s="7">
        <f t="shared" si="14"/>
        <v>0</v>
      </c>
      <c r="AC39" s="8">
        <f t="shared" si="15"/>
        <v>0</v>
      </c>
      <c r="AD39" s="6">
        <f t="shared" si="0"/>
        <v>0</v>
      </c>
      <c r="AE39" s="6">
        <f t="shared" si="1"/>
        <v>29</v>
      </c>
      <c r="AF39" s="13">
        <f t="shared" si="2"/>
        <v>0</v>
      </c>
    </row>
    <row r="40" spans="1:32" x14ac:dyDescent="0.2">
      <c r="A40" s="5">
        <f t="shared" si="3"/>
        <v>30</v>
      </c>
      <c r="B40" s="6"/>
      <c r="C40" s="6"/>
      <c r="D40" s="6"/>
      <c r="E40" s="6"/>
      <c r="F40" s="19">
        <f t="shared" si="4"/>
        <v>0</v>
      </c>
      <c r="G40" s="20"/>
      <c r="H40" s="19">
        <f t="shared" si="5"/>
        <v>0</v>
      </c>
      <c r="I40" s="20"/>
      <c r="J40" s="19">
        <f t="shared" si="16"/>
        <v>0</v>
      </c>
      <c r="K40" s="20"/>
      <c r="L40" s="19">
        <f t="shared" si="6"/>
        <v>0</v>
      </c>
      <c r="M40" s="20"/>
      <c r="N40" s="19">
        <f t="shared" si="7"/>
        <v>0</v>
      </c>
      <c r="O40" s="20"/>
      <c r="P40" s="19">
        <f t="shared" si="8"/>
        <v>0</v>
      </c>
      <c r="Q40" s="20"/>
      <c r="R40" s="19">
        <f t="shared" si="9"/>
        <v>0</v>
      </c>
      <c r="S40" s="20"/>
      <c r="T40" s="19">
        <f t="shared" si="10"/>
        <v>0</v>
      </c>
      <c r="U40" s="20"/>
      <c r="V40" s="19">
        <f t="shared" si="11"/>
        <v>0</v>
      </c>
      <c r="W40" s="20"/>
      <c r="X40" s="19">
        <f t="shared" si="12"/>
        <v>0</v>
      </c>
      <c r="Y40" s="6"/>
      <c r="Z40" s="7">
        <f t="shared" si="17"/>
        <v>0</v>
      </c>
      <c r="AA40" s="6"/>
      <c r="AB40" s="7">
        <f t="shared" si="14"/>
        <v>0</v>
      </c>
      <c r="AC40" s="8">
        <f t="shared" si="15"/>
        <v>0</v>
      </c>
      <c r="AD40" s="6">
        <f t="shared" si="0"/>
        <v>0</v>
      </c>
      <c r="AE40" s="6">
        <f t="shared" si="1"/>
        <v>30</v>
      </c>
      <c r="AF40" s="13">
        <f t="shared" si="2"/>
        <v>0</v>
      </c>
    </row>
    <row r="41" spans="1:32" x14ac:dyDescent="0.2">
      <c r="A41" s="5">
        <f t="shared" si="3"/>
        <v>31</v>
      </c>
      <c r="B41" s="6"/>
      <c r="C41" s="6"/>
      <c r="D41" s="6"/>
      <c r="E41" s="6"/>
      <c r="F41" s="19">
        <f t="shared" si="4"/>
        <v>0</v>
      </c>
      <c r="G41" s="20"/>
      <c r="H41" s="19">
        <f t="shared" si="5"/>
        <v>0</v>
      </c>
      <c r="I41" s="20"/>
      <c r="J41" s="19">
        <f t="shared" si="16"/>
        <v>0</v>
      </c>
      <c r="K41" s="20"/>
      <c r="L41" s="19">
        <f t="shared" si="6"/>
        <v>0</v>
      </c>
      <c r="M41" s="20"/>
      <c r="N41" s="19">
        <f t="shared" si="7"/>
        <v>0</v>
      </c>
      <c r="O41" s="20"/>
      <c r="P41" s="19">
        <f t="shared" si="8"/>
        <v>0</v>
      </c>
      <c r="Q41" s="20"/>
      <c r="R41" s="19">
        <f t="shared" si="9"/>
        <v>0</v>
      </c>
      <c r="S41" s="20"/>
      <c r="T41" s="19">
        <f t="shared" si="10"/>
        <v>0</v>
      </c>
      <c r="U41" s="20"/>
      <c r="V41" s="19">
        <f t="shared" si="11"/>
        <v>0</v>
      </c>
      <c r="W41" s="20"/>
      <c r="X41" s="19">
        <f t="shared" si="12"/>
        <v>0</v>
      </c>
      <c r="Y41" s="6"/>
      <c r="Z41" s="7">
        <f t="shared" si="17"/>
        <v>0</v>
      </c>
      <c r="AA41" s="6"/>
      <c r="AB41" s="7">
        <f t="shared" si="14"/>
        <v>0</v>
      </c>
      <c r="AC41" s="8">
        <f t="shared" si="15"/>
        <v>0</v>
      </c>
      <c r="AD41" s="6">
        <f t="shared" si="0"/>
        <v>0</v>
      </c>
      <c r="AE41" s="6">
        <f t="shared" si="1"/>
        <v>31</v>
      </c>
      <c r="AF41" s="13">
        <f t="shared" si="2"/>
        <v>0</v>
      </c>
    </row>
    <row r="42" spans="1:32" x14ac:dyDescent="0.2">
      <c r="A42" s="5">
        <f t="shared" si="3"/>
        <v>32</v>
      </c>
      <c r="B42" s="6"/>
      <c r="C42" s="6"/>
      <c r="D42" s="6"/>
      <c r="E42" s="6"/>
      <c r="F42" s="7">
        <f t="shared" si="4"/>
        <v>0</v>
      </c>
      <c r="G42" s="6"/>
      <c r="H42" s="7">
        <f t="shared" si="5"/>
        <v>0</v>
      </c>
      <c r="I42" s="6"/>
      <c r="J42" s="7">
        <f t="shared" si="16"/>
        <v>0</v>
      </c>
      <c r="K42" s="6"/>
      <c r="L42" s="7">
        <f t="shared" si="6"/>
        <v>0</v>
      </c>
      <c r="M42" s="6"/>
      <c r="N42" s="7">
        <f t="shared" si="7"/>
        <v>0</v>
      </c>
      <c r="O42" s="6"/>
      <c r="P42" s="7">
        <f t="shared" si="8"/>
        <v>0</v>
      </c>
      <c r="Q42" s="6"/>
      <c r="R42" s="7">
        <f t="shared" si="9"/>
        <v>0</v>
      </c>
      <c r="S42" s="6"/>
      <c r="T42" s="7">
        <f t="shared" si="10"/>
        <v>0</v>
      </c>
      <c r="U42" s="6"/>
      <c r="V42" s="7">
        <f t="shared" si="11"/>
        <v>0</v>
      </c>
      <c r="W42" s="6"/>
      <c r="X42" s="7">
        <f t="shared" si="12"/>
        <v>0</v>
      </c>
      <c r="Y42" s="6"/>
      <c r="Z42" s="7">
        <f t="shared" si="17"/>
        <v>0</v>
      </c>
      <c r="AA42" s="6"/>
      <c r="AB42" s="7">
        <f t="shared" si="14"/>
        <v>0</v>
      </c>
      <c r="AC42" s="8">
        <f t="shared" si="15"/>
        <v>0</v>
      </c>
      <c r="AD42" s="6">
        <f t="shared" si="0"/>
        <v>0</v>
      </c>
      <c r="AE42" s="6">
        <f t="shared" si="1"/>
        <v>32</v>
      </c>
      <c r="AF42" s="13">
        <f t="shared" si="2"/>
        <v>0</v>
      </c>
    </row>
    <row r="43" spans="1:32" x14ac:dyDescent="0.2">
      <c r="A43" s="5">
        <f t="shared" si="3"/>
        <v>33</v>
      </c>
      <c r="B43" s="6"/>
      <c r="C43" s="6"/>
      <c r="D43" s="6"/>
      <c r="E43" s="6"/>
      <c r="F43" s="7">
        <f t="shared" si="4"/>
        <v>0</v>
      </c>
      <c r="G43" s="6"/>
      <c r="H43" s="7">
        <f t="shared" si="5"/>
        <v>0</v>
      </c>
      <c r="I43" s="6"/>
      <c r="J43" s="7">
        <f t="shared" si="16"/>
        <v>0</v>
      </c>
      <c r="K43" s="6"/>
      <c r="L43" s="7">
        <f t="shared" si="6"/>
        <v>0</v>
      </c>
      <c r="M43" s="6"/>
      <c r="N43" s="7">
        <f t="shared" si="7"/>
        <v>0</v>
      </c>
      <c r="O43" s="6"/>
      <c r="P43" s="7">
        <f t="shared" si="8"/>
        <v>0</v>
      </c>
      <c r="Q43" s="6"/>
      <c r="R43" s="7">
        <f t="shared" si="9"/>
        <v>0</v>
      </c>
      <c r="S43" s="6"/>
      <c r="T43" s="7">
        <f t="shared" si="10"/>
        <v>0</v>
      </c>
      <c r="U43" s="6"/>
      <c r="V43" s="7">
        <f t="shared" si="11"/>
        <v>0</v>
      </c>
      <c r="W43" s="6"/>
      <c r="X43" s="7">
        <f t="shared" si="12"/>
        <v>0</v>
      </c>
      <c r="Y43" s="6"/>
      <c r="Z43" s="7">
        <f t="shared" si="17"/>
        <v>0</v>
      </c>
      <c r="AA43" s="6"/>
      <c r="AB43" s="7">
        <f t="shared" si="14"/>
        <v>0</v>
      </c>
      <c r="AC43" s="8">
        <f t="shared" si="15"/>
        <v>0</v>
      </c>
      <c r="AD43" s="6">
        <f t="shared" si="0"/>
        <v>0</v>
      </c>
      <c r="AE43" s="6">
        <f t="shared" si="1"/>
        <v>33</v>
      </c>
      <c r="AF43" s="13">
        <f t="shared" si="2"/>
        <v>0</v>
      </c>
    </row>
    <row r="44" spans="1:32" x14ac:dyDescent="0.2">
      <c r="A44" s="5">
        <f t="shared" si="3"/>
        <v>34</v>
      </c>
      <c r="B44" s="6"/>
      <c r="C44" s="6"/>
      <c r="D44" s="6"/>
      <c r="E44" s="6"/>
      <c r="F44" s="7">
        <f t="shared" si="4"/>
        <v>0</v>
      </c>
      <c r="G44" s="6"/>
      <c r="H44" s="7">
        <f t="shared" si="5"/>
        <v>0</v>
      </c>
      <c r="I44" s="6"/>
      <c r="J44" s="7">
        <f t="shared" si="16"/>
        <v>0</v>
      </c>
      <c r="K44" s="6"/>
      <c r="L44" s="7">
        <f t="shared" si="6"/>
        <v>0</v>
      </c>
      <c r="M44" s="6"/>
      <c r="N44" s="7">
        <f t="shared" si="7"/>
        <v>0</v>
      </c>
      <c r="O44" s="6"/>
      <c r="P44" s="7">
        <f t="shared" si="8"/>
        <v>0</v>
      </c>
      <c r="Q44" s="6"/>
      <c r="R44" s="7">
        <v>0</v>
      </c>
      <c r="S44" s="6"/>
      <c r="T44" s="7">
        <f t="shared" si="10"/>
        <v>0</v>
      </c>
      <c r="U44" s="6"/>
      <c r="V44" s="7">
        <v>0</v>
      </c>
      <c r="W44" s="6"/>
      <c r="X44" s="7">
        <f t="shared" si="12"/>
        <v>0</v>
      </c>
      <c r="Y44" s="6"/>
      <c r="Z44" s="7">
        <f t="shared" si="17"/>
        <v>0</v>
      </c>
      <c r="AA44" s="6"/>
      <c r="AB44" s="7">
        <f t="shared" si="14"/>
        <v>0</v>
      </c>
      <c r="AC44" s="8">
        <f t="shared" si="15"/>
        <v>0</v>
      </c>
      <c r="AD44" s="6">
        <f t="shared" si="0"/>
        <v>0</v>
      </c>
      <c r="AE44" s="6">
        <f t="shared" si="1"/>
        <v>34</v>
      </c>
      <c r="AF44" s="13">
        <f t="shared" si="2"/>
        <v>0</v>
      </c>
    </row>
    <row r="45" spans="1:32" x14ac:dyDescent="0.2">
      <c r="A45" s="5">
        <f t="shared" si="3"/>
        <v>35</v>
      </c>
      <c r="B45" s="6"/>
      <c r="C45" s="6"/>
      <c r="D45" s="6"/>
      <c r="E45" s="6"/>
      <c r="F45" s="7">
        <f t="shared" si="4"/>
        <v>0</v>
      </c>
      <c r="G45" s="6"/>
      <c r="H45" s="7">
        <f t="shared" si="5"/>
        <v>0</v>
      </c>
      <c r="I45" s="6"/>
      <c r="J45" s="7">
        <f t="shared" si="16"/>
        <v>0</v>
      </c>
      <c r="K45" s="6"/>
      <c r="L45" s="7">
        <f t="shared" si="6"/>
        <v>0</v>
      </c>
      <c r="M45" s="6"/>
      <c r="N45" s="7">
        <f t="shared" si="7"/>
        <v>0</v>
      </c>
      <c r="O45" s="6"/>
      <c r="P45" s="7">
        <f t="shared" si="8"/>
        <v>0</v>
      </c>
      <c r="Q45" s="6"/>
      <c r="R45" s="7">
        <f>IF(Q45=0,,($Q$9-Q45)*$Q$7*100/$Q$9)</f>
        <v>0</v>
      </c>
      <c r="S45" s="6"/>
      <c r="T45" s="7">
        <f t="shared" si="10"/>
        <v>0</v>
      </c>
      <c r="U45" s="6"/>
      <c r="V45" s="7">
        <f>IF(U45=0,,($U$9-U45)*$U$7*100/$U$9)</f>
        <v>0</v>
      </c>
      <c r="W45" s="6"/>
      <c r="X45" s="7">
        <f t="shared" si="12"/>
        <v>0</v>
      </c>
      <c r="Y45" s="6"/>
      <c r="Z45" s="7">
        <f t="shared" si="17"/>
        <v>0</v>
      </c>
      <c r="AA45" s="6"/>
      <c r="AB45" s="7">
        <f t="shared" si="14"/>
        <v>0</v>
      </c>
      <c r="AC45" s="8">
        <f t="shared" si="15"/>
        <v>0</v>
      </c>
      <c r="AD45" s="6">
        <f t="shared" si="0"/>
        <v>0</v>
      </c>
      <c r="AE45" s="6">
        <f t="shared" si="1"/>
        <v>35</v>
      </c>
      <c r="AF45" s="13">
        <f t="shared" si="2"/>
        <v>0</v>
      </c>
    </row>
    <row r="46" spans="1:32" x14ac:dyDescent="0.2">
      <c r="A46" s="29" t="s">
        <v>17</v>
      </c>
      <c r="B46" s="29"/>
      <c r="C46" s="30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0</v>
      </c>
      <c r="M46">
        <f>COUNTA(M11:M45)</f>
        <v>0</v>
      </c>
      <c r="O46">
        <f>COUNTA(O11:O45)</f>
        <v>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2" t="s">
        <v>30</v>
      </c>
      <c r="B47" s="32"/>
      <c r="C47" s="32"/>
      <c r="E47" s="12">
        <f>E46/$G$2</f>
        <v>0.68421052631578949</v>
      </c>
      <c r="G47" s="12">
        <f>G46/$G$2</f>
        <v>0.63157894736842102</v>
      </c>
      <c r="I47" s="12">
        <f>I46/$G$2</f>
        <v>0.73684210526315785</v>
      </c>
      <c r="K47" s="12">
        <f>K46/$G$2</f>
        <v>0</v>
      </c>
      <c r="M47" s="12">
        <f>M46/$G$2</f>
        <v>0</v>
      </c>
      <c r="O47" s="12">
        <f>O46/$G$2</f>
        <v>0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31">
    <sortCondition descending="1" ref="AC11:AC31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tabSelected="1" zoomScale="109" zoomScaleNormal="109" workbookViewId="0">
      <pane xSplit="3" ySplit="10" topLeftCell="E11" activePane="bottomRight" state="frozenSplit"/>
      <selection activeCell="F16" sqref="F16"/>
      <selection pane="topRight" activeCell="F16" sqref="F16"/>
      <selection pane="bottomLeft" activeCell="F16" sqref="F16"/>
      <selection pane="bottomRight" activeCell="AE4" sqref="AE4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27" t="s">
        <v>12</v>
      </c>
      <c r="B1" s="27"/>
      <c r="C1" s="27"/>
      <c r="D1" s="27"/>
      <c r="E1" s="27"/>
      <c r="F1" s="27"/>
      <c r="G1" s="27"/>
      <c r="H1" s="27"/>
    </row>
    <row r="2" spans="1:34" x14ac:dyDescent="0.2">
      <c r="E2" s="33" t="s">
        <v>26</v>
      </c>
      <c r="F2" s="33"/>
      <c r="G2" s="11">
        <f>COUNTA(B11:B45)</f>
        <v>14</v>
      </c>
    </row>
    <row r="3" spans="1:34" x14ac:dyDescent="0.2">
      <c r="E3" s="33" t="s">
        <v>28</v>
      </c>
      <c r="F3" s="33"/>
      <c r="G3" s="11">
        <f>COUNTA(E8:AD8)</f>
        <v>3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28" t="s">
        <v>158</v>
      </c>
      <c r="F6" s="28"/>
      <c r="G6" s="28" t="s">
        <v>401</v>
      </c>
      <c r="H6" s="28"/>
      <c r="I6" s="28" t="s">
        <v>413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4" x14ac:dyDescent="0.2">
      <c r="D7" s="1" t="s">
        <v>10</v>
      </c>
      <c r="E7" s="25">
        <v>2</v>
      </c>
      <c r="F7" s="26"/>
      <c r="G7" s="25">
        <v>5</v>
      </c>
      <c r="H7" s="26"/>
      <c r="I7" s="25">
        <v>5</v>
      </c>
      <c r="J7" s="26"/>
      <c r="K7" s="25"/>
      <c r="L7" s="26"/>
      <c r="M7" s="25"/>
      <c r="N7" s="26"/>
      <c r="O7" s="25"/>
      <c r="P7" s="26"/>
      <c r="Q7" s="25"/>
      <c r="R7" s="26"/>
      <c r="S7" s="25"/>
      <c r="T7" s="26"/>
      <c r="U7" s="25"/>
      <c r="V7" s="26"/>
      <c r="W7" s="25"/>
      <c r="X7" s="26"/>
      <c r="Y7" s="25"/>
      <c r="Z7" s="26"/>
      <c r="AA7" s="25"/>
      <c r="AB7" s="26"/>
      <c r="AC7" s="25"/>
      <c r="AD7" s="26"/>
    </row>
    <row r="8" spans="1:34" x14ac:dyDescent="0.2">
      <c r="D8" s="1" t="s">
        <v>1</v>
      </c>
      <c r="E8" s="31" t="s">
        <v>266</v>
      </c>
      <c r="F8" s="31"/>
      <c r="G8" s="31">
        <v>45949</v>
      </c>
      <c r="H8" s="31"/>
      <c r="I8" s="31">
        <v>45970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F8" s="11"/>
    </row>
    <row r="9" spans="1:34" x14ac:dyDescent="0.2">
      <c r="D9" s="1" t="s">
        <v>2</v>
      </c>
      <c r="E9" s="28">
        <v>13</v>
      </c>
      <c r="F9" s="28"/>
      <c r="G9" s="28">
        <v>90</v>
      </c>
      <c r="H9" s="28"/>
      <c r="I9" s="28">
        <v>88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212</v>
      </c>
      <c r="C11" s="6" t="s">
        <v>213</v>
      </c>
      <c r="D11" s="6" t="s">
        <v>51</v>
      </c>
      <c r="E11" s="6">
        <v>1</v>
      </c>
      <c r="F11" s="7">
        <f>IF(E11=0,,($E$9-E11)*$E$7*100/$E$9)</f>
        <v>184.61538461538461</v>
      </c>
      <c r="G11" s="6">
        <v>27</v>
      </c>
      <c r="H11" s="19">
        <f>IF(G11=0,,($G$9-G11)*$G$7*100/$G$9)</f>
        <v>350</v>
      </c>
      <c r="I11" s="20">
        <v>34</v>
      </c>
      <c r="J11" s="19">
        <f>IF(I11=0,,($I$9-I11)*$I$7*100/$I$9)</f>
        <v>306.81818181818181</v>
      </c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>F11+H11+J11+L11+N11+P11+R11+T11+V11+X11+Z11</f>
        <v>841.43356643356651</v>
      </c>
      <c r="AF11" s="6">
        <f t="shared" ref="AF11:AF33" si="1">COUNTA(AC11,AA11,Y11,W11,U11,S11,Q11,K11,M11,G11,E11,I11,O11)</f>
        <v>3</v>
      </c>
      <c r="AG11" s="6">
        <f t="shared" ref="AG11:AG33" si="2">ROW(B11)-10</f>
        <v>1</v>
      </c>
      <c r="AH11" s="13">
        <f t="shared" ref="AH11:AH33" si="3">AF11/$G$3</f>
        <v>1</v>
      </c>
    </row>
    <row r="12" spans="1:34" x14ac:dyDescent="0.2">
      <c r="A12" s="5">
        <f t="shared" si="0"/>
        <v>2</v>
      </c>
      <c r="B12" s="6" t="s">
        <v>405</v>
      </c>
      <c r="C12" s="6" t="s">
        <v>406</v>
      </c>
      <c r="D12" s="6" t="s">
        <v>51</v>
      </c>
      <c r="E12" s="20"/>
      <c r="F12" s="19">
        <f>IF(E12=0,,($E$9-E12)*$E$7*100/$E$9)</f>
        <v>0</v>
      </c>
      <c r="G12" s="20">
        <v>20</v>
      </c>
      <c r="H12" s="19">
        <f>IF(G12=0,,($G$9-G12)*$G$7*100/$G$9)</f>
        <v>388.88888888888891</v>
      </c>
      <c r="I12" s="20">
        <v>13</v>
      </c>
      <c r="J12" s="19">
        <f>IF(I12=0,,($I$9-I12)*$I$7*100/$I$9)</f>
        <v>426.13636363636363</v>
      </c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>F12+H12+J12+L12+N12+P12+R12+T12+V12+X12+Z12</f>
        <v>815.02525252525254</v>
      </c>
      <c r="AF12" s="6">
        <f t="shared" si="1"/>
        <v>2</v>
      </c>
      <c r="AG12" s="6">
        <f t="shared" si="2"/>
        <v>2</v>
      </c>
      <c r="AH12" s="13">
        <f t="shared" si="3"/>
        <v>0.66666666666666663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>IF(E13=0,,($E$9-E13)*$E$7*100/$E$9)</f>
        <v>107.69230769230769</v>
      </c>
      <c r="G13" s="20">
        <v>26</v>
      </c>
      <c r="H13" s="19">
        <f>IF(G13=0,,($G$9-G13)*$G$7*100/$G$9)</f>
        <v>355.55555555555554</v>
      </c>
      <c r="I13" s="20">
        <v>57</v>
      </c>
      <c r="J13" s="19">
        <f>IF(I13=0,,($I$9-I13)*$I$7*100/$I$9)</f>
        <v>176.13636363636363</v>
      </c>
      <c r="K13" s="20"/>
      <c r="L13" s="19"/>
      <c r="M13" s="20"/>
      <c r="N13" s="19"/>
      <c r="O13" s="20"/>
      <c r="P13" s="19"/>
      <c r="Q13" s="20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>F13+H13+J13+L13+N13+P13+R13+T13+V13+X13+Z13</f>
        <v>639.38422688422679</v>
      </c>
      <c r="AF13" s="6">
        <f t="shared" si="1"/>
        <v>3</v>
      </c>
      <c r="AG13" s="6">
        <f t="shared" si="2"/>
        <v>3</v>
      </c>
      <c r="AH13" s="13">
        <f t="shared" si="3"/>
        <v>1</v>
      </c>
    </row>
    <row r="14" spans="1:34" x14ac:dyDescent="0.2">
      <c r="A14" s="5">
        <f t="shared" si="0"/>
        <v>4</v>
      </c>
      <c r="B14" s="6" t="s">
        <v>77</v>
      </c>
      <c r="C14" s="6" t="s">
        <v>78</v>
      </c>
      <c r="D14" s="6" t="s">
        <v>51</v>
      </c>
      <c r="E14" s="20">
        <v>2</v>
      </c>
      <c r="F14" s="19">
        <f>IF(E14=0,,($E$9-E14)*$E$7*100/$E$9)</f>
        <v>169.23076923076923</v>
      </c>
      <c r="G14" s="20">
        <v>75</v>
      </c>
      <c r="H14" s="19">
        <f>IF(G14=0,,($G$9-G14)*$G$7*100/$G$9)</f>
        <v>83.333333333333329</v>
      </c>
      <c r="I14" s="20">
        <v>24</v>
      </c>
      <c r="J14" s="19">
        <f>IF(I14=0,,($I$9-I14)*$I$7*100/$I$9)</f>
        <v>363.63636363636363</v>
      </c>
      <c r="K14" s="20"/>
      <c r="L14" s="19"/>
      <c r="M14" s="20"/>
      <c r="N14" s="19"/>
      <c r="O14" s="20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>F14+H14+J14+L14+N14+P14+R14+T14+V14+X14+Z14</f>
        <v>616.20046620046617</v>
      </c>
      <c r="AF14" s="6">
        <f t="shared" si="1"/>
        <v>3</v>
      </c>
      <c r="AG14" s="6">
        <f t="shared" si="2"/>
        <v>4</v>
      </c>
      <c r="AH14" s="13">
        <f t="shared" si="3"/>
        <v>1</v>
      </c>
    </row>
    <row r="15" spans="1:34" x14ac:dyDescent="0.2">
      <c r="A15" s="5">
        <f t="shared" si="0"/>
        <v>5</v>
      </c>
      <c r="B15" s="6" t="s">
        <v>79</v>
      </c>
      <c r="C15" s="6" t="s">
        <v>80</v>
      </c>
      <c r="D15" s="6" t="s">
        <v>207</v>
      </c>
      <c r="E15" s="20">
        <v>3</v>
      </c>
      <c r="F15" s="19">
        <f>IF(E15=0,,($E$9-E15)*$E$7*100/$E$9)</f>
        <v>153.84615384615384</v>
      </c>
      <c r="G15" s="20">
        <v>44</v>
      </c>
      <c r="H15" s="19">
        <f>IF(G15=0,,($G$9-G15)*$G$7*100/$G$9)</f>
        <v>255.55555555555554</v>
      </c>
      <c r="I15" s="20">
        <v>56</v>
      </c>
      <c r="J15" s="19">
        <f>IF(I15=0,,($I$9-I15)*$I$7*100/$I$9)</f>
        <v>181.81818181818181</v>
      </c>
      <c r="K15" s="20"/>
      <c r="L15" s="19"/>
      <c r="M15" s="20"/>
      <c r="N15" s="19"/>
      <c r="O15" s="20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>F15+H15+J15+L15+N15+P15+R15+T15+V15+X15+Z15</f>
        <v>591.21989121989122</v>
      </c>
      <c r="AF15" s="6">
        <f t="shared" si="1"/>
        <v>3</v>
      </c>
      <c r="AG15" s="6">
        <f t="shared" si="2"/>
        <v>5</v>
      </c>
      <c r="AH15" s="13">
        <f t="shared" si="3"/>
        <v>1</v>
      </c>
    </row>
    <row r="16" spans="1:34" x14ac:dyDescent="0.2">
      <c r="A16" s="5">
        <f t="shared" si="0"/>
        <v>6</v>
      </c>
      <c r="B16" s="6" t="s">
        <v>261</v>
      </c>
      <c r="C16" s="6" t="s">
        <v>74</v>
      </c>
      <c r="D16" s="6" t="s">
        <v>41</v>
      </c>
      <c r="E16" s="20">
        <v>5</v>
      </c>
      <c r="F16" s="19">
        <f>IF(E16=0,,($E$9-E16)*$E$7*100/$E$9)</f>
        <v>123.07692307692308</v>
      </c>
      <c r="G16" s="20">
        <v>68</v>
      </c>
      <c r="H16" s="19">
        <f>IF(G16=0,,($G$9-G16)*$G$7*100/$G$9)</f>
        <v>122.22222222222223</v>
      </c>
      <c r="I16" s="20">
        <v>41</v>
      </c>
      <c r="J16" s="19">
        <f>IF(I16=0,,($I$9-I16)*$I$7*100/$I$9)</f>
        <v>267.04545454545456</v>
      </c>
      <c r="K16" s="20"/>
      <c r="L16" s="19"/>
      <c r="M16" s="20"/>
      <c r="N16" s="19"/>
      <c r="O16" s="20"/>
      <c r="P16" s="19"/>
      <c r="Q16" s="20"/>
      <c r="R16" s="19"/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>F16+H16+J16+L16+N16+P16+R16+T16+V16+X16+Z16</f>
        <v>512.34459984459988</v>
      </c>
      <c r="AF16" s="6">
        <f t="shared" si="1"/>
        <v>3</v>
      </c>
      <c r="AG16" s="6">
        <f t="shared" si="2"/>
        <v>6</v>
      </c>
      <c r="AH16" s="13">
        <f t="shared" si="3"/>
        <v>1</v>
      </c>
    </row>
    <row r="17" spans="1:34" x14ac:dyDescent="0.2">
      <c r="A17" s="5">
        <f t="shared" si="0"/>
        <v>7</v>
      </c>
      <c r="B17" s="6" t="s">
        <v>72</v>
      </c>
      <c r="C17" s="6" t="s">
        <v>73</v>
      </c>
      <c r="D17" s="6" t="s">
        <v>51</v>
      </c>
      <c r="E17" s="20">
        <v>3</v>
      </c>
      <c r="F17" s="19">
        <f>IF(E17=0,,($E$9-E17)*$E$7*100/$E$9)</f>
        <v>153.84615384615384</v>
      </c>
      <c r="G17" s="20">
        <v>28</v>
      </c>
      <c r="H17" s="19">
        <f>IF(G17=0,,($G$9-G17)*$G$7*100/$G$9)</f>
        <v>344.44444444444446</v>
      </c>
      <c r="I17" s="20"/>
      <c r="J17" s="19">
        <f>IF(I17=0,,($I$9-I17)*$I$7*100/$I$9)</f>
        <v>0</v>
      </c>
      <c r="K17" s="20"/>
      <c r="L17" s="19"/>
      <c r="M17" s="20"/>
      <c r="N17" s="19"/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>F17+H17+J17+L17+N17+P17+R17+T17+V17+X17+Z17</f>
        <v>498.29059829059827</v>
      </c>
      <c r="AF17" s="6">
        <f t="shared" si="1"/>
        <v>2</v>
      </c>
      <c r="AG17" s="6">
        <f t="shared" si="2"/>
        <v>7</v>
      </c>
      <c r="AH17" s="13">
        <f t="shared" si="3"/>
        <v>0.66666666666666663</v>
      </c>
    </row>
    <row r="18" spans="1:34" x14ac:dyDescent="0.2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>IF(E18=0,,($E$9-E18)*$E$7*100/$E$9)</f>
        <v>46.153846153846153</v>
      </c>
      <c r="G18" s="20"/>
      <c r="H18" s="19">
        <f>IF(G18=0,,($G$9-G18)*$G$7*100/$G$9)</f>
        <v>0</v>
      </c>
      <c r="I18" s="20">
        <v>36</v>
      </c>
      <c r="J18" s="19">
        <f>IF(I18=0,,($I$9-I18)*$I$7*100/$I$9)</f>
        <v>295.45454545454544</v>
      </c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>F18+H18+J18+L18+N18+P18+R18+T18+V18+X18+Z18</f>
        <v>341.60839160839157</v>
      </c>
      <c r="AF18" s="6">
        <f t="shared" si="1"/>
        <v>2</v>
      </c>
      <c r="AG18" s="6">
        <f t="shared" si="2"/>
        <v>8</v>
      </c>
      <c r="AH18" s="13">
        <f t="shared" si="3"/>
        <v>0.66666666666666663</v>
      </c>
    </row>
    <row r="19" spans="1:34" x14ac:dyDescent="0.2">
      <c r="A19" s="5">
        <f t="shared" si="0"/>
        <v>9</v>
      </c>
      <c r="B19" s="6" t="s">
        <v>135</v>
      </c>
      <c r="C19" s="6" t="s">
        <v>136</v>
      </c>
      <c r="D19" s="6" t="s">
        <v>56</v>
      </c>
      <c r="E19" s="20">
        <v>11</v>
      </c>
      <c r="F19" s="19">
        <f>IF(E19=0,,($E$9-E19)*$E$7*100/$E$9)</f>
        <v>30.76923076923077</v>
      </c>
      <c r="G19" s="20">
        <v>74</v>
      </c>
      <c r="H19" s="19">
        <f>IF(G19=0,,($G$9-G19)*$G$7*100/$G$9)</f>
        <v>88.888888888888886</v>
      </c>
      <c r="I19" s="20">
        <v>65</v>
      </c>
      <c r="J19" s="19">
        <f>IF(I19=0,,($I$9-I19)*$I$7*100/$I$9)</f>
        <v>130.68181818181819</v>
      </c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>F19+H19+J19+L19+N19+P19+R19+T19+V19+X19+Z19</f>
        <v>250.33993783993785</v>
      </c>
      <c r="AF19" s="6">
        <f t="shared" si="1"/>
        <v>3</v>
      </c>
      <c r="AG19" s="6">
        <f t="shared" si="2"/>
        <v>9</v>
      </c>
      <c r="AH19" s="13">
        <f t="shared" si="3"/>
        <v>1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>IF(E20=0,,($E$9-E20)*$E$7*100/$E$9)</f>
        <v>15.384615384615385</v>
      </c>
      <c r="G20" s="20">
        <v>64</v>
      </c>
      <c r="H20" s="19">
        <f>IF(G20=0,,($G$9-G20)*$G$7*100/$G$9)</f>
        <v>144.44444444444446</v>
      </c>
      <c r="I20" s="20"/>
      <c r="J20" s="19">
        <f>IF(I20=0,,($I$9-I20)*$I$7*100/$I$9)</f>
        <v>0</v>
      </c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>F20+H20+J20+L20+N20+P20+R20+T20+V20+X20+Z20</f>
        <v>159.82905982905984</v>
      </c>
      <c r="AF20" s="6">
        <f t="shared" si="1"/>
        <v>2</v>
      </c>
      <c r="AG20" s="6">
        <f t="shared" si="2"/>
        <v>10</v>
      </c>
      <c r="AH20" s="13">
        <f t="shared" si="3"/>
        <v>0.66666666666666663</v>
      </c>
    </row>
    <row r="21" spans="1:34" x14ac:dyDescent="0.2">
      <c r="A21" s="5">
        <f t="shared" si="0"/>
        <v>11</v>
      </c>
      <c r="B21" s="6" t="s">
        <v>170</v>
      </c>
      <c r="C21" s="6" t="s">
        <v>171</v>
      </c>
      <c r="D21" s="6" t="s">
        <v>207</v>
      </c>
      <c r="E21" s="20">
        <v>7</v>
      </c>
      <c r="F21" s="19">
        <f>IF(E21=0,,($E$9-E21)*$E$7*100/$E$9)</f>
        <v>92.307692307692307</v>
      </c>
      <c r="G21" s="20">
        <v>82</v>
      </c>
      <c r="H21" s="19">
        <f>IF(G21=0,,($G$9-G21)*$G$7*100/$G$9)</f>
        <v>44.444444444444443</v>
      </c>
      <c r="I21" s="20"/>
      <c r="J21" s="19">
        <f>IF(I21=0,,($I$9-I21)*$I$7*100/$I$9)</f>
        <v>0</v>
      </c>
      <c r="K21" s="20"/>
      <c r="L21" s="19"/>
      <c r="M21" s="20"/>
      <c r="N21" s="19"/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>F21+H21+J21+L21+N21+P21+R21+T21+V21+X21+Z21</f>
        <v>136.75213675213675</v>
      </c>
      <c r="AF21" s="6">
        <f t="shared" si="1"/>
        <v>2</v>
      </c>
      <c r="AG21" s="6">
        <f t="shared" si="2"/>
        <v>11</v>
      </c>
      <c r="AH21" s="13">
        <f t="shared" si="3"/>
        <v>0.66666666666666663</v>
      </c>
    </row>
    <row r="22" spans="1:34" x14ac:dyDescent="0.2">
      <c r="A22" s="5">
        <f t="shared" si="0"/>
        <v>12</v>
      </c>
      <c r="B22" s="6" t="s">
        <v>194</v>
      </c>
      <c r="C22" s="6" t="s">
        <v>193</v>
      </c>
      <c r="D22" s="6" t="s">
        <v>56</v>
      </c>
      <c r="E22" s="20">
        <v>8</v>
      </c>
      <c r="F22" s="19">
        <f>IF(E22=0,,($E$9-E22)*$E$7*100/$E$9)</f>
        <v>76.92307692307692</v>
      </c>
      <c r="G22" s="20"/>
      <c r="H22" s="19">
        <f>IF(G22=0,,($G$9-G22)*$G$7*100/$G$9)</f>
        <v>0</v>
      </c>
      <c r="I22" s="20"/>
      <c r="J22" s="19">
        <f>IF(I22=0,,($I$9-I22)*$I$7*100/$I$9)</f>
        <v>0</v>
      </c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>F22+H22+J22+L22+N22+P22+R22+T22+V22+X22+Z22</f>
        <v>76.92307692307692</v>
      </c>
      <c r="AF22" s="6">
        <f t="shared" si="1"/>
        <v>1</v>
      </c>
      <c r="AG22" s="6">
        <f t="shared" si="2"/>
        <v>12</v>
      </c>
      <c r="AH22" s="13">
        <f t="shared" si="3"/>
        <v>0.33333333333333331</v>
      </c>
    </row>
    <row r="23" spans="1:34" x14ac:dyDescent="0.2">
      <c r="A23" s="5">
        <f t="shared" si="0"/>
        <v>13</v>
      </c>
      <c r="B23" s="6" t="s">
        <v>267</v>
      </c>
      <c r="C23" s="6" t="s">
        <v>103</v>
      </c>
      <c r="D23" s="6" t="s">
        <v>51</v>
      </c>
      <c r="E23" s="20">
        <v>9</v>
      </c>
      <c r="F23" s="19">
        <f>IF(E23=0,,($E$9-E23)*$E$7*100/$E$9)</f>
        <v>61.53846153846154</v>
      </c>
      <c r="G23" s="20"/>
      <c r="H23" s="19">
        <f>IF(G23=0,,($G$9-G23)*$G$7*100/$G$9)</f>
        <v>0</v>
      </c>
      <c r="I23" s="20"/>
      <c r="J23" s="19">
        <f>IF(I23=0,,($I$9-I23)*$I$7*100/$I$9)</f>
        <v>0</v>
      </c>
      <c r="K23" s="20"/>
      <c r="L23" s="19"/>
      <c r="M23" s="20"/>
      <c r="N23" s="19"/>
      <c r="O23" s="20"/>
      <c r="P23" s="19"/>
      <c r="Q23" s="20"/>
      <c r="R23" s="19"/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>F23+H23+J23+L23+N23+P23+R23+T23+V23+X23+Z23</f>
        <v>61.53846153846154</v>
      </c>
      <c r="AF23" s="6">
        <f t="shared" si="1"/>
        <v>1</v>
      </c>
      <c r="AG23" s="6">
        <f t="shared" si="2"/>
        <v>13</v>
      </c>
      <c r="AH23" s="13">
        <f t="shared" si="3"/>
        <v>0.33333333333333331</v>
      </c>
    </row>
    <row r="24" spans="1:34" x14ac:dyDescent="0.2">
      <c r="A24" s="5">
        <f t="shared" si="0"/>
        <v>14</v>
      </c>
      <c r="B24" s="6" t="s">
        <v>268</v>
      </c>
      <c r="C24" s="6" t="s">
        <v>269</v>
      </c>
      <c r="D24" s="6" t="s">
        <v>207</v>
      </c>
      <c r="E24" s="20">
        <v>13</v>
      </c>
      <c r="F24" s="19">
        <f>15/2</f>
        <v>7.5</v>
      </c>
      <c r="G24" s="20"/>
      <c r="H24" s="19">
        <f>IF(G24=0,,($G$9-G24)*$G$7*100/$G$9)</f>
        <v>0</v>
      </c>
      <c r="I24" s="20"/>
      <c r="J24" s="19">
        <f>IF(I24=0,,($I$9-I24)*$I$7*100/$I$9)</f>
        <v>0</v>
      </c>
      <c r="K24" s="20"/>
      <c r="L24" s="19"/>
      <c r="M24" s="20"/>
      <c r="N24" s="19"/>
      <c r="O24" s="20"/>
      <c r="P24" s="19"/>
      <c r="Q24" s="20"/>
      <c r="R24" s="19"/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>F24+H24+J24+L24+N24+P24+R24+T24+V24+X24+Z24</f>
        <v>7.5</v>
      </c>
      <c r="AF24" s="6">
        <f t="shared" si="1"/>
        <v>1</v>
      </c>
      <c r="AG24" s="6">
        <f t="shared" si="2"/>
        <v>14</v>
      </c>
      <c r="AH24" s="13">
        <f t="shared" si="3"/>
        <v>0.33333333333333331</v>
      </c>
    </row>
    <row r="25" spans="1:34" x14ac:dyDescent="0.2">
      <c r="A25" s="5">
        <f t="shared" si="0"/>
        <v>15</v>
      </c>
      <c r="B25" s="6"/>
      <c r="C25" s="6"/>
      <c r="D25" s="6" t="s">
        <v>51</v>
      </c>
      <c r="E25" s="20"/>
      <c r="F25" s="19">
        <f>IF(E25=0,,($E$9-E25)*$E$7*100/$E$9)</f>
        <v>0</v>
      </c>
      <c r="G25" s="20"/>
      <c r="H25" s="19">
        <f>IF(G25=0,,($G$9-G25)*$G$7*100/$G$9)</f>
        <v>0</v>
      </c>
      <c r="I25" s="20"/>
      <c r="J25" s="19">
        <f>IF(I25=0,,($I$9-I25)*$I$7*100/$I$9)</f>
        <v>0</v>
      </c>
      <c r="K25" s="20"/>
      <c r="L25" s="19"/>
      <c r="M25" s="20"/>
      <c r="N25" s="19"/>
      <c r="O25" s="20"/>
      <c r="P25" s="19"/>
      <c r="Q25" s="20"/>
      <c r="R25" s="19"/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>F25+H25+J25+L25+N25+P25+R25+T25+V25+X25+Z25</f>
        <v>0</v>
      </c>
      <c r="AF25" s="6">
        <f t="shared" si="1"/>
        <v>0</v>
      </c>
      <c r="AG25" s="6">
        <f t="shared" si="2"/>
        <v>15</v>
      </c>
      <c r="AH25" s="13">
        <f t="shared" si="3"/>
        <v>0</v>
      </c>
    </row>
    <row r="26" spans="1:34" x14ac:dyDescent="0.2">
      <c r="A26" s="5">
        <f t="shared" si="0"/>
        <v>16</v>
      </c>
      <c r="B26" s="6"/>
      <c r="C26" s="6"/>
      <c r="D26" s="6" t="s">
        <v>198</v>
      </c>
      <c r="E26" s="20"/>
      <c r="F26" s="19">
        <f>IF(E26=0,,($E$9-E26)*$E$7*100/$E$9)</f>
        <v>0</v>
      </c>
      <c r="G26" s="20"/>
      <c r="H26" s="19">
        <f>IF(G26=0,,($G$9-G26)*$G$7*100/$G$9)</f>
        <v>0</v>
      </c>
      <c r="I26" s="20"/>
      <c r="J26" s="19">
        <f>IF(I26=0,,($I$9-I26)*$I$7*100/$I$9)</f>
        <v>0</v>
      </c>
      <c r="K26" s="20"/>
      <c r="L26" s="19"/>
      <c r="M26" s="20"/>
      <c r="N26" s="19"/>
      <c r="O26" s="20"/>
      <c r="P26" s="19"/>
      <c r="Q26" s="20"/>
      <c r="R26" s="19"/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>F26+H26+J26+L26+N26+P26+R26+T26+V26+X26+Z26</f>
        <v>0</v>
      </c>
      <c r="AF26" s="6">
        <f t="shared" si="1"/>
        <v>0</v>
      </c>
      <c r="AG26" s="6">
        <f t="shared" si="2"/>
        <v>16</v>
      </c>
      <c r="AH26" s="13">
        <f t="shared" si="3"/>
        <v>0</v>
      </c>
    </row>
    <row r="27" spans="1:34" x14ac:dyDescent="0.2">
      <c r="A27" s="5">
        <f t="shared" si="0"/>
        <v>17</v>
      </c>
      <c r="B27" s="6"/>
      <c r="C27" s="6"/>
      <c r="D27" s="6" t="s">
        <v>56</v>
      </c>
      <c r="E27" s="20"/>
      <c r="F27" s="19">
        <f t="shared" ref="F26:F32" si="4">IF(E27=0,,($E$9-E27)*$E$7*100/$E$9)</f>
        <v>0</v>
      </c>
      <c r="G27" s="20"/>
      <c r="H27" s="19">
        <f t="shared" ref="H26:H27" si="5">IF(G27=0,,($G$9-G27)*$G$7*100/$G$9)</f>
        <v>0</v>
      </c>
      <c r="I27" s="20"/>
      <c r="J27" s="19">
        <f t="shared" ref="J11:J27" si="6">IF(I27=0,,($I$9-I27)*$I$7*100/$I$9)</f>
        <v>0</v>
      </c>
      <c r="K27" s="20"/>
      <c r="L27" s="19"/>
      <c r="M27" s="20"/>
      <c r="N27" s="19"/>
      <c r="O27" s="20"/>
      <c r="P27" s="19"/>
      <c r="Q27" s="20"/>
      <c r="R27" s="19"/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ref="AE26:AE45" si="7">F27+H27+J27+L27+N27+P27+R27+T27+V27+X27+Z27</f>
        <v>0</v>
      </c>
      <c r="AF27" s="6">
        <f t="shared" si="1"/>
        <v>0</v>
      </c>
      <c r="AG27" s="6">
        <f t="shared" si="2"/>
        <v>17</v>
      </c>
      <c r="AH27" s="13">
        <f t="shared" si="3"/>
        <v>0</v>
      </c>
    </row>
    <row r="28" spans="1:34" x14ac:dyDescent="0.2">
      <c r="A28" s="5">
        <f t="shared" si="0"/>
        <v>18</v>
      </c>
      <c r="B28" s="6"/>
      <c r="C28" s="6"/>
      <c r="D28" s="6" t="s">
        <v>159</v>
      </c>
      <c r="E28" s="20"/>
      <c r="F28" s="19">
        <f t="shared" si="4"/>
        <v>0</v>
      </c>
      <c r="G28" s="20"/>
      <c r="H28" s="19">
        <f>IF(G28=0,,($G$9-G28)*$G$7*100/$G$9)</f>
        <v>0</v>
      </c>
      <c r="I28" s="20"/>
      <c r="J28" s="19">
        <f>IF(I28=0,,($I$9-I28)*$I$7*100/$I$9)</f>
        <v>0</v>
      </c>
      <c r="K28" s="20"/>
      <c r="L28" s="19">
        <f t="shared" ref="L28:L30" si="8">IF(K28=0,,($K$9-K28)*$K$7*100/$K$9)</f>
        <v>0</v>
      </c>
      <c r="M28" s="20"/>
      <c r="N28" s="19">
        <f t="shared" ref="N28:N33" si="9">IF(M28=0,,($M$9-M28)*$M$7*100/$M$9)</f>
        <v>0</v>
      </c>
      <c r="O28" s="20"/>
      <c r="P28" s="19">
        <f t="shared" ref="P28:P33" si="10">IF(O28=0,,($O$9-O28)*$O$7*100/$O$9)</f>
        <v>0</v>
      </c>
      <c r="Q28" s="20"/>
      <c r="R28" s="19">
        <f t="shared" ref="R28:R33" si="11">IF(Q28=0,,($Q$9-Q28)*$Q$7*100/$Q$9)</f>
        <v>0</v>
      </c>
      <c r="S28" s="20"/>
      <c r="T28" s="19">
        <f t="shared" ref="T28:T31" si="12">IF(S28=0,,($S$9-S28)*$S$7*100/$S$9)</f>
        <v>0</v>
      </c>
      <c r="U28" s="20"/>
      <c r="V28" s="19">
        <f t="shared" ref="V28:V33" si="13">IF(U28=0,,($U$9-U28)*$U$7*100/$U$9)</f>
        <v>0</v>
      </c>
      <c r="W28" s="20"/>
      <c r="X28" s="19">
        <f t="shared" ref="X28" si="14">IF(W28=0,,($W$9-W28)*$W$7*100/$W$9)</f>
        <v>0</v>
      </c>
      <c r="Y28" s="20"/>
      <c r="Z28" s="19">
        <f t="shared" ref="Z28:Z33" si="15">IF(Y28=0,,($U$9-Y28)*$U$7*100/$U$9)</f>
        <v>0</v>
      </c>
      <c r="AA28" s="6"/>
      <c r="AB28" s="7">
        <f t="shared" ref="AB28:AB30" si="16">IF(AA28=0,,($AA$9-AA28)*$AA$7*100/$AA$9)</f>
        <v>0</v>
      </c>
      <c r="AC28" s="6"/>
      <c r="AD28" s="7">
        <f t="shared" ref="AD28:AD33" si="17">IF(AC28=0,,($AC$9-AC28)*$AC$7*100/$AC$9)</f>
        <v>0</v>
      </c>
      <c r="AE28" s="8">
        <f t="shared" si="7"/>
        <v>0</v>
      </c>
      <c r="AF28" s="6">
        <f t="shared" si="1"/>
        <v>0</v>
      </c>
      <c r="AG28" s="6">
        <f t="shared" si="2"/>
        <v>18</v>
      </c>
      <c r="AH28" s="13">
        <f t="shared" si="3"/>
        <v>0</v>
      </c>
    </row>
    <row r="29" spans="1:34" x14ac:dyDescent="0.2">
      <c r="A29" s="5">
        <f t="shared" si="0"/>
        <v>19</v>
      </c>
      <c r="B29" s="6"/>
      <c r="C29" s="6"/>
      <c r="D29" s="6" t="s">
        <v>207</v>
      </c>
      <c r="E29" s="20"/>
      <c r="F29" s="19">
        <f t="shared" si="4"/>
        <v>0</v>
      </c>
      <c r="G29" s="20"/>
      <c r="H29" s="19">
        <f t="shared" ref="H29:H33" si="18">IF(G29=0,,($G$9-G29)*$G$7*100/$G$9)</f>
        <v>0</v>
      </c>
      <c r="I29" s="20"/>
      <c r="J29" s="19">
        <f t="shared" ref="J29:J45" si="19">IF(I29=0,,($I$9-I29)*$I$7*100/$I$9)</f>
        <v>0</v>
      </c>
      <c r="K29" s="20"/>
      <c r="L29" s="19">
        <f t="shared" si="8"/>
        <v>0</v>
      </c>
      <c r="M29" s="20"/>
      <c r="N29" s="19">
        <f t="shared" si="9"/>
        <v>0</v>
      </c>
      <c r="O29" s="20"/>
      <c r="P29" s="19">
        <f t="shared" si="10"/>
        <v>0</v>
      </c>
      <c r="Q29" s="20"/>
      <c r="R29" s="19">
        <f t="shared" si="11"/>
        <v>0</v>
      </c>
      <c r="S29" s="20"/>
      <c r="T29" s="19">
        <f t="shared" si="12"/>
        <v>0</v>
      </c>
      <c r="U29" s="20"/>
      <c r="V29" s="19">
        <f t="shared" si="13"/>
        <v>0</v>
      </c>
      <c r="W29" s="20"/>
      <c r="X29" s="19"/>
      <c r="Y29" s="20"/>
      <c r="Z29" s="19">
        <f t="shared" si="15"/>
        <v>0</v>
      </c>
      <c r="AA29" s="6"/>
      <c r="AB29" s="7">
        <f t="shared" si="16"/>
        <v>0</v>
      </c>
      <c r="AC29" s="6"/>
      <c r="AD29" s="7">
        <f t="shared" si="17"/>
        <v>0</v>
      </c>
      <c r="AE29" s="8">
        <f t="shared" si="7"/>
        <v>0</v>
      </c>
      <c r="AF29" s="6">
        <f t="shared" si="1"/>
        <v>0</v>
      </c>
      <c r="AG29" s="6">
        <f t="shared" si="2"/>
        <v>19</v>
      </c>
      <c r="AH29" s="13">
        <f t="shared" si="3"/>
        <v>0</v>
      </c>
    </row>
    <row r="30" spans="1:34" x14ac:dyDescent="0.2">
      <c r="A30" s="5">
        <f t="shared" si="0"/>
        <v>20</v>
      </c>
      <c r="B30" s="6"/>
      <c r="C30" s="6"/>
      <c r="D30" s="6" t="s">
        <v>208</v>
      </c>
      <c r="E30" s="20"/>
      <c r="F30" s="19">
        <f t="shared" si="4"/>
        <v>0</v>
      </c>
      <c r="G30" s="20"/>
      <c r="H30" s="19">
        <f t="shared" si="18"/>
        <v>0</v>
      </c>
      <c r="I30" s="20"/>
      <c r="J30" s="19">
        <f t="shared" si="19"/>
        <v>0</v>
      </c>
      <c r="K30" s="20"/>
      <c r="L30" s="19">
        <f t="shared" si="8"/>
        <v>0</v>
      </c>
      <c r="M30" s="20"/>
      <c r="N30" s="19">
        <f t="shared" si="9"/>
        <v>0</v>
      </c>
      <c r="O30" s="20"/>
      <c r="P30" s="19">
        <f t="shared" si="10"/>
        <v>0</v>
      </c>
      <c r="Q30" s="20"/>
      <c r="R30" s="19">
        <f t="shared" si="11"/>
        <v>0</v>
      </c>
      <c r="S30" s="20"/>
      <c r="T30" s="19">
        <f t="shared" si="12"/>
        <v>0</v>
      </c>
      <c r="U30" s="20"/>
      <c r="V30" s="19">
        <f t="shared" si="13"/>
        <v>0</v>
      </c>
      <c r="W30" s="20"/>
      <c r="X30" s="19">
        <f>IF(W30=0,,($W$9-W30)*$W$7*100/$W$9)</f>
        <v>0</v>
      </c>
      <c r="Y30" s="20"/>
      <c r="Z30" s="19">
        <f t="shared" si="15"/>
        <v>0</v>
      </c>
      <c r="AA30" s="6"/>
      <c r="AB30" s="7">
        <f t="shared" si="16"/>
        <v>0</v>
      </c>
      <c r="AC30" s="6"/>
      <c r="AD30" s="7">
        <f t="shared" si="17"/>
        <v>0</v>
      </c>
      <c r="AE30" s="8">
        <f t="shared" si="7"/>
        <v>0</v>
      </c>
      <c r="AF30" s="6">
        <f t="shared" si="1"/>
        <v>0</v>
      </c>
      <c r="AG30" s="6">
        <f t="shared" si="2"/>
        <v>20</v>
      </c>
      <c r="AH30" s="13">
        <f t="shared" si="3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 t="shared" si="4"/>
        <v>0</v>
      </c>
      <c r="G31" s="20"/>
      <c r="H31" s="19">
        <f t="shared" si="18"/>
        <v>0</v>
      </c>
      <c r="I31" s="20"/>
      <c r="J31" s="19">
        <f t="shared" si="19"/>
        <v>0</v>
      </c>
      <c r="K31" s="20"/>
      <c r="L31" s="19"/>
      <c r="M31" s="20"/>
      <c r="N31" s="19">
        <f t="shared" si="9"/>
        <v>0</v>
      </c>
      <c r="O31" s="20"/>
      <c r="P31" s="19">
        <f t="shared" si="10"/>
        <v>0</v>
      </c>
      <c r="Q31" s="20"/>
      <c r="R31" s="19">
        <f t="shared" si="11"/>
        <v>0</v>
      </c>
      <c r="S31" s="20"/>
      <c r="T31" s="19">
        <f t="shared" si="12"/>
        <v>0</v>
      </c>
      <c r="U31" s="20"/>
      <c r="V31" s="19">
        <f t="shared" si="13"/>
        <v>0</v>
      </c>
      <c r="W31" s="20"/>
      <c r="X31" s="19">
        <f>IF(W31=0,,($W$9-W31)*$W$7*100/$W$9)</f>
        <v>0</v>
      </c>
      <c r="Y31" s="20"/>
      <c r="Z31" s="19">
        <f t="shared" si="15"/>
        <v>0</v>
      </c>
      <c r="AA31" s="6"/>
      <c r="AB31" s="7"/>
      <c r="AC31" s="6"/>
      <c r="AD31" s="7">
        <f t="shared" si="17"/>
        <v>0</v>
      </c>
      <c r="AE31" s="8">
        <f t="shared" si="7"/>
        <v>0</v>
      </c>
      <c r="AF31" s="6">
        <f t="shared" si="1"/>
        <v>0</v>
      </c>
      <c r="AG31" s="6">
        <f t="shared" si="2"/>
        <v>21</v>
      </c>
      <c r="AH31" s="13">
        <f t="shared" si="3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 t="shared" si="4"/>
        <v>0</v>
      </c>
      <c r="G32" s="20"/>
      <c r="H32" s="19">
        <f t="shared" si="18"/>
        <v>0</v>
      </c>
      <c r="I32" s="20"/>
      <c r="J32" s="19">
        <f t="shared" si="19"/>
        <v>0</v>
      </c>
      <c r="K32" s="20"/>
      <c r="L32" s="19">
        <f>IF(K32=0,,($K$9-K32)*$K$7*100/$K$9)</f>
        <v>0</v>
      </c>
      <c r="M32" s="20"/>
      <c r="N32" s="19">
        <f t="shared" si="9"/>
        <v>0</v>
      </c>
      <c r="O32" s="20"/>
      <c r="P32" s="19">
        <f t="shared" si="10"/>
        <v>0</v>
      </c>
      <c r="Q32" s="20"/>
      <c r="R32" s="19">
        <f t="shared" si="11"/>
        <v>0</v>
      </c>
      <c r="S32" s="20"/>
      <c r="T32" s="19"/>
      <c r="U32" s="20"/>
      <c r="V32" s="19">
        <f t="shared" si="13"/>
        <v>0</v>
      </c>
      <c r="W32" s="20"/>
      <c r="X32" s="19">
        <f>IF(W32=0,,($W$9-W32)*$W$7*100/$W$9)</f>
        <v>0</v>
      </c>
      <c r="Y32" s="20"/>
      <c r="Z32" s="19">
        <f t="shared" si="15"/>
        <v>0</v>
      </c>
      <c r="AA32" s="6"/>
      <c r="AB32" s="7">
        <f>IF(AA32=0,,($AA$9-AA32)*$AA$7*100/$AA$9)</f>
        <v>0</v>
      </c>
      <c r="AC32" s="6"/>
      <c r="AD32" s="7">
        <f t="shared" si="17"/>
        <v>0</v>
      </c>
      <c r="AE32" s="8">
        <f t="shared" si="7"/>
        <v>0</v>
      </c>
      <c r="AF32" s="6">
        <f t="shared" si="1"/>
        <v>0</v>
      </c>
      <c r="AG32" s="6">
        <f t="shared" si="2"/>
        <v>22</v>
      </c>
      <c r="AH32" s="13">
        <f t="shared" si="3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18"/>
        <v>0</v>
      </c>
      <c r="I33" s="20"/>
      <c r="J33" s="19">
        <f t="shared" si="19"/>
        <v>0</v>
      </c>
      <c r="K33" s="20"/>
      <c r="L33" s="19">
        <f>IF(K33=0,,($K$9-K33)*$K$7*100/$K$9)</f>
        <v>0</v>
      </c>
      <c r="M33" s="20"/>
      <c r="N33" s="19">
        <f t="shared" si="9"/>
        <v>0</v>
      </c>
      <c r="O33" s="20"/>
      <c r="P33" s="19">
        <f t="shared" si="10"/>
        <v>0</v>
      </c>
      <c r="Q33" s="20"/>
      <c r="R33" s="19">
        <f t="shared" si="11"/>
        <v>0</v>
      </c>
      <c r="S33" s="20"/>
      <c r="T33" s="19">
        <f>IF(S33=0,,($S$9-S33)*$S$7*100/$S$9)</f>
        <v>0</v>
      </c>
      <c r="U33" s="20"/>
      <c r="V33" s="19">
        <f t="shared" si="13"/>
        <v>0</v>
      </c>
      <c r="W33" s="20"/>
      <c r="X33" s="19">
        <f>IF(W33=0,,($W$9-W33)*$W$7*100/$W$9)</f>
        <v>0</v>
      </c>
      <c r="Y33" s="20"/>
      <c r="Z33" s="19">
        <f t="shared" si="15"/>
        <v>0</v>
      </c>
      <c r="AA33" s="6"/>
      <c r="AB33" s="7">
        <f>IF(AA33=0,,($AA$9-AA33)*$AA$7*100/$AA$9)</f>
        <v>0</v>
      </c>
      <c r="AC33" s="6"/>
      <c r="AD33" s="7">
        <f t="shared" si="17"/>
        <v>0</v>
      </c>
      <c r="AE33" s="8">
        <f t="shared" si="7"/>
        <v>0</v>
      </c>
      <c r="AF33" s="6">
        <f t="shared" si="1"/>
        <v>0</v>
      </c>
      <c r="AG33" s="6">
        <f t="shared" si="2"/>
        <v>23</v>
      </c>
      <c r="AH33" s="13">
        <f t="shared" si="3"/>
        <v>0</v>
      </c>
    </row>
    <row r="34" spans="1:34" x14ac:dyDescent="0.2">
      <c r="A34" s="5">
        <f t="shared" ref="A34:A45" si="20">AG34</f>
        <v>24</v>
      </c>
      <c r="B34" s="6"/>
      <c r="C34" s="6"/>
      <c r="D34" s="6"/>
      <c r="E34" s="23"/>
      <c r="F34" s="19">
        <f t="shared" ref="F34:F45" si="21">IF(E34=0,,($E$9-E34)*$E$7*100/$E$9)</f>
        <v>0</v>
      </c>
      <c r="G34" s="23"/>
      <c r="H34" s="19">
        <f t="shared" ref="H34:H45" si="22">IF(G34=0,,($G$9-G34)*$G$7*100/$G$9)</f>
        <v>0</v>
      </c>
      <c r="I34" s="20"/>
      <c r="J34" s="19">
        <f t="shared" si="19"/>
        <v>0</v>
      </c>
      <c r="K34" s="20"/>
      <c r="L34" s="19">
        <f t="shared" ref="L34:L45" si="23">IF(K34=0,,($K$9-K34)*$K$7*100/$K$9)</f>
        <v>0</v>
      </c>
      <c r="M34" s="20"/>
      <c r="N34" s="19">
        <f t="shared" ref="N34:N45" si="24">IF(M34=0,,($M$9-M34)*$M$7*100/$M$9)</f>
        <v>0</v>
      </c>
      <c r="O34" s="20"/>
      <c r="P34" s="19">
        <f t="shared" ref="P34:P45" si="25">IF(O34=0,,($O$9-O34)*$O$7*100/$O$9)</f>
        <v>0</v>
      </c>
      <c r="Q34" s="20"/>
      <c r="R34" s="19">
        <f t="shared" ref="R34:R45" si="26">IF(Q34=0,,($Q$9-Q34)*$Q$7*100/$Q$9)</f>
        <v>0</v>
      </c>
      <c r="S34" s="20"/>
      <c r="T34" s="19">
        <f t="shared" ref="T34:T45" si="27">IF(S34=0,,($S$9-S34)*$S$7*100/$S$9)</f>
        <v>0</v>
      </c>
      <c r="U34" s="20"/>
      <c r="V34" s="19">
        <f t="shared" ref="V34:V45" si="28">IF(U34=0,,($U$9-U34)*$U$7*100/$U$9)</f>
        <v>0</v>
      </c>
      <c r="W34" s="20"/>
      <c r="X34" s="19">
        <f t="shared" ref="X34:X45" si="29">IF(W34=0,,($W$9-W34)*$W$7*100/$W$9)</f>
        <v>0</v>
      </c>
      <c r="Y34" s="20"/>
      <c r="Z34" s="19">
        <f t="shared" ref="Z34:Z45" si="30">IF(Y34=0,,($U$9-Y34)*$U$7*100/$U$9)</f>
        <v>0</v>
      </c>
      <c r="AA34" s="6"/>
      <c r="AB34" s="7">
        <f t="shared" ref="AB34:AB45" si="31">IF(AA34=0,,($AA$9-AA34)*$AA$7*100/$AA$9)</f>
        <v>0</v>
      </c>
      <c r="AC34" s="6"/>
      <c r="AD34" s="7">
        <f t="shared" ref="AD34:AD45" si="32">IF(AC34=0,,($AC$9-AC34)*$AC$7*100/$AC$9)</f>
        <v>0</v>
      </c>
      <c r="AE34" s="8">
        <f t="shared" si="7"/>
        <v>0</v>
      </c>
      <c r="AF34" s="6">
        <f t="shared" ref="AF34:AF45" si="33">COUNTA(AC34,AA34,Y34,W34,U34,S34,Q34,K34,M34,G34,E34,I34,O34)</f>
        <v>0</v>
      </c>
      <c r="AG34" s="6">
        <f t="shared" ref="AG34:AG45" si="34">ROW(B34)-10</f>
        <v>24</v>
      </c>
      <c r="AH34" s="13">
        <f t="shared" ref="AH34:AH45" si="35">AF34/$G$3</f>
        <v>0</v>
      </c>
    </row>
    <row r="35" spans="1:34" x14ac:dyDescent="0.2">
      <c r="A35" s="5">
        <f t="shared" si="20"/>
        <v>25</v>
      </c>
      <c r="B35" s="6"/>
      <c r="C35" s="6"/>
      <c r="D35" s="6"/>
      <c r="E35" s="20"/>
      <c r="F35" s="19">
        <f t="shared" si="21"/>
        <v>0</v>
      </c>
      <c r="G35" s="20"/>
      <c r="H35" s="19">
        <f t="shared" si="22"/>
        <v>0</v>
      </c>
      <c r="I35" s="20"/>
      <c r="J35" s="19">
        <f t="shared" si="19"/>
        <v>0</v>
      </c>
      <c r="K35" s="20"/>
      <c r="L35" s="19">
        <f t="shared" si="23"/>
        <v>0</v>
      </c>
      <c r="M35" s="20"/>
      <c r="N35" s="19">
        <f t="shared" si="24"/>
        <v>0</v>
      </c>
      <c r="O35" s="20"/>
      <c r="P35" s="19">
        <f t="shared" si="25"/>
        <v>0</v>
      </c>
      <c r="Q35" s="20"/>
      <c r="R35" s="19">
        <f t="shared" si="26"/>
        <v>0</v>
      </c>
      <c r="S35" s="20"/>
      <c r="T35" s="19">
        <f t="shared" si="27"/>
        <v>0</v>
      </c>
      <c r="U35" s="20"/>
      <c r="V35" s="19">
        <f t="shared" si="28"/>
        <v>0</v>
      </c>
      <c r="W35" s="20"/>
      <c r="X35" s="19">
        <f t="shared" si="29"/>
        <v>0</v>
      </c>
      <c r="Y35" s="20"/>
      <c r="Z35" s="19">
        <f t="shared" si="30"/>
        <v>0</v>
      </c>
      <c r="AA35" s="6"/>
      <c r="AB35" s="7">
        <f t="shared" si="31"/>
        <v>0</v>
      </c>
      <c r="AC35" s="6"/>
      <c r="AD35" s="7">
        <f t="shared" si="32"/>
        <v>0</v>
      </c>
      <c r="AE35" s="8">
        <f t="shared" si="7"/>
        <v>0</v>
      </c>
      <c r="AF35" s="6">
        <f t="shared" si="33"/>
        <v>0</v>
      </c>
      <c r="AG35" s="6">
        <f t="shared" si="34"/>
        <v>25</v>
      </c>
      <c r="AH35" s="13">
        <f t="shared" si="35"/>
        <v>0</v>
      </c>
    </row>
    <row r="36" spans="1:34" x14ac:dyDescent="0.2">
      <c r="A36" s="5">
        <f t="shared" si="20"/>
        <v>26</v>
      </c>
      <c r="B36" s="6"/>
      <c r="C36" s="6"/>
      <c r="D36" s="6"/>
      <c r="E36" s="20"/>
      <c r="F36" s="19">
        <f t="shared" si="21"/>
        <v>0</v>
      </c>
      <c r="G36" s="20"/>
      <c r="H36" s="19">
        <f t="shared" si="22"/>
        <v>0</v>
      </c>
      <c r="I36" s="20"/>
      <c r="J36" s="19">
        <f t="shared" si="19"/>
        <v>0</v>
      </c>
      <c r="K36" s="20"/>
      <c r="L36" s="19">
        <f t="shared" si="23"/>
        <v>0</v>
      </c>
      <c r="M36" s="20"/>
      <c r="N36" s="19">
        <f t="shared" si="24"/>
        <v>0</v>
      </c>
      <c r="O36" s="20"/>
      <c r="P36" s="19">
        <f t="shared" si="25"/>
        <v>0</v>
      </c>
      <c r="Q36" s="20"/>
      <c r="R36" s="19">
        <f t="shared" si="26"/>
        <v>0</v>
      </c>
      <c r="S36" s="20"/>
      <c r="T36" s="19">
        <f t="shared" si="27"/>
        <v>0</v>
      </c>
      <c r="U36" s="20"/>
      <c r="V36" s="19">
        <f t="shared" si="28"/>
        <v>0</v>
      </c>
      <c r="W36" s="20"/>
      <c r="X36" s="19">
        <f t="shared" si="29"/>
        <v>0</v>
      </c>
      <c r="Y36" s="20"/>
      <c r="Z36" s="19">
        <f t="shared" si="30"/>
        <v>0</v>
      </c>
      <c r="AA36" s="6"/>
      <c r="AB36" s="7">
        <f t="shared" si="31"/>
        <v>0</v>
      </c>
      <c r="AC36" s="6"/>
      <c r="AD36" s="7">
        <f t="shared" si="32"/>
        <v>0</v>
      </c>
      <c r="AE36" s="8">
        <f t="shared" si="7"/>
        <v>0</v>
      </c>
      <c r="AF36" s="6">
        <f t="shared" si="33"/>
        <v>0</v>
      </c>
      <c r="AG36" s="6">
        <f t="shared" si="34"/>
        <v>26</v>
      </c>
      <c r="AH36" s="13">
        <f t="shared" si="35"/>
        <v>0</v>
      </c>
    </row>
    <row r="37" spans="1:34" x14ac:dyDescent="0.2">
      <c r="A37" s="5">
        <f t="shared" si="20"/>
        <v>27</v>
      </c>
      <c r="B37" s="6"/>
      <c r="C37" s="6"/>
      <c r="D37" s="6"/>
      <c r="E37" s="20"/>
      <c r="F37" s="19">
        <f t="shared" si="21"/>
        <v>0</v>
      </c>
      <c r="G37" s="20"/>
      <c r="H37" s="19">
        <f t="shared" si="22"/>
        <v>0</v>
      </c>
      <c r="I37" s="20"/>
      <c r="J37" s="19">
        <f t="shared" si="19"/>
        <v>0</v>
      </c>
      <c r="K37" s="20"/>
      <c r="L37" s="19">
        <f t="shared" si="23"/>
        <v>0</v>
      </c>
      <c r="M37" s="20"/>
      <c r="N37" s="19">
        <f t="shared" si="24"/>
        <v>0</v>
      </c>
      <c r="O37" s="20"/>
      <c r="P37" s="19">
        <f t="shared" si="25"/>
        <v>0</v>
      </c>
      <c r="Q37" s="20"/>
      <c r="R37" s="19">
        <f t="shared" si="26"/>
        <v>0</v>
      </c>
      <c r="S37" s="20"/>
      <c r="T37" s="19">
        <f t="shared" si="27"/>
        <v>0</v>
      </c>
      <c r="U37" s="20"/>
      <c r="V37" s="19">
        <f t="shared" si="28"/>
        <v>0</v>
      </c>
      <c r="W37" s="20"/>
      <c r="X37" s="19">
        <f t="shared" si="29"/>
        <v>0</v>
      </c>
      <c r="Y37" s="20"/>
      <c r="Z37" s="19">
        <f t="shared" si="30"/>
        <v>0</v>
      </c>
      <c r="AA37" s="6"/>
      <c r="AB37" s="7">
        <f t="shared" si="31"/>
        <v>0</v>
      </c>
      <c r="AC37" s="6"/>
      <c r="AD37" s="7">
        <f t="shared" si="32"/>
        <v>0</v>
      </c>
      <c r="AE37" s="8">
        <f t="shared" si="7"/>
        <v>0</v>
      </c>
      <c r="AF37" s="6">
        <f t="shared" si="33"/>
        <v>0</v>
      </c>
      <c r="AG37" s="6">
        <f t="shared" si="34"/>
        <v>27</v>
      </c>
      <c r="AH37" s="13">
        <f t="shared" si="35"/>
        <v>0</v>
      </c>
    </row>
    <row r="38" spans="1:34" x14ac:dyDescent="0.2">
      <c r="A38" s="5">
        <f t="shared" si="20"/>
        <v>28</v>
      </c>
      <c r="B38" s="6"/>
      <c r="C38" s="6"/>
      <c r="D38" s="6"/>
      <c r="E38" s="20"/>
      <c r="F38" s="19">
        <f t="shared" si="21"/>
        <v>0</v>
      </c>
      <c r="G38" s="20"/>
      <c r="H38" s="19">
        <f t="shared" si="22"/>
        <v>0</v>
      </c>
      <c r="I38" s="20"/>
      <c r="J38" s="19">
        <f t="shared" si="19"/>
        <v>0</v>
      </c>
      <c r="K38" s="20"/>
      <c r="L38" s="19">
        <f t="shared" si="23"/>
        <v>0</v>
      </c>
      <c r="M38" s="20"/>
      <c r="N38" s="19">
        <f t="shared" si="24"/>
        <v>0</v>
      </c>
      <c r="O38" s="20"/>
      <c r="P38" s="19">
        <f t="shared" si="25"/>
        <v>0</v>
      </c>
      <c r="Q38" s="20"/>
      <c r="R38" s="19">
        <f t="shared" si="26"/>
        <v>0</v>
      </c>
      <c r="S38" s="20"/>
      <c r="T38" s="19">
        <f t="shared" si="27"/>
        <v>0</v>
      </c>
      <c r="U38" s="20"/>
      <c r="V38" s="19">
        <f t="shared" si="28"/>
        <v>0</v>
      </c>
      <c r="W38" s="20"/>
      <c r="X38" s="19">
        <f t="shared" si="29"/>
        <v>0</v>
      </c>
      <c r="Y38" s="20"/>
      <c r="Z38" s="19">
        <f t="shared" si="30"/>
        <v>0</v>
      </c>
      <c r="AA38" s="6"/>
      <c r="AB38" s="7">
        <f t="shared" si="31"/>
        <v>0</v>
      </c>
      <c r="AC38" s="6"/>
      <c r="AD38" s="7">
        <f t="shared" si="32"/>
        <v>0</v>
      </c>
      <c r="AE38" s="8">
        <f t="shared" si="7"/>
        <v>0</v>
      </c>
      <c r="AF38" s="6">
        <f t="shared" si="33"/>
        <v>0</v>
      </c>
      <c r="AG38" s="6">
        <f t="shared" si="34"/>
        <v>28</v>
      </c>
      <c r="AH38" s="13">
        <f t="shared" si="35"/>
        <v>0</v>
      </c>
    </row>
    <row r="39" spans="1:34" x14ac:dyDescent="0.2">
      <c r="A39" s="5">
        <f t="shared" si="20"/>
        <v>29</v>
      </c>
      <c r="B39" s="6"/>
      <c r="C39" s="6"/>
      <c r="D39" s="6"/>
      <c r="E39" s="6"/>
      <c r="F39" s="7">
        <f t="shared" si="21"/>
        <v>0</v>
      </c>
      <c r="G39" s="6"/>
      <c r="H39" s="7">
        <f t="shared" si="22"/>
        <v>0</v>
      </c>
      <c r="I39" s="6"/>
      <c r="J39" s="19">
        <f t="shared" si="19"/>
        <v>0</v>
      </c>
      <c r="K39" s="6"/>
      <c r="L39" s="7">
        <f t="shared" si="23"/>
        <v>0</v>
      </c>
      <c r="M39" s="6"/>
      <c r="N39" s="7">
        <f t="shared" si="24"/>
        <v>0</v>
      </c>
      <c r="O39" s="6"/>
      <c r="P39" s="7">
        <f t="shared" si="25"/>
        <v>0</v>
      </c>
      <c r="Q39" s="6"/>
      <c r="R39" s="7">
        <f t="shared" si="26"/>
        <v>0</v>
      </c>
      <c r="S39" s="6"/>
      <c r="T39" s="7">
        <f t="shared" si="27"/>
        <v>0</v>
      </c>
      <c r="U39" s="6"/>
      <c r="V39" s="7">
        <f t="shared" si="28"/>
        <v>0</v>
      </c>
      <c r="W39" s="6"/>
      <c r="X39" s="7">
        <f t="shared" si="29"/>
        <v>0</v>
      </c>
      <c r="Y39" s="6"/>
      <c r="Z39" s="7">
        <f t="shared" si="30"/>
        <v>0</v>
      </c>
      <c r="AA39" s="6"/>
      <c r="AB39" s="7">
        <f t="shared" si="31"/>
        <v>0</v>
      </c>
      <c r="AC39" s="6"/>
      <c r="AD39" s="7">
        <f t="shared" si="32"/>
        <v>0</v>
      </c>
      <c r="AE39" s="8">
        <f t="shared" si="7"/>
        <v>0</v>
      </c>
      <c r="AF39" s="6">
        <f t="shared" si="33"/>
        <v>0</v>
      </c>
      <c r="AG39" s="6">
        <f t="shared" si="34"/>
        <v>29</v>
      </c>
      <c r="AH39" s="13">
        <f t="shared" si="35"/>
        <v>0</v>
      </c>
    </row>
    <row r="40" spans="1:34" x14ac:dyDescent="0.2">
      <c r="A40" s="5">
        <f t="shared" si="20"/>
        <v>30</v>
      </c>
      <c r="B40" s="6"/>
      <c r="C40" s="6"/>
      <c r="D40" s="6"/>
      <c r="E40" s="6"/>
      <c r="F40" s="7">
        <f t="shared" si="21"/>
        <v>0</v>
      </c>
      <c r="G40" s="6"/>
      <c r="H40" s="7">
        <f t="shared" si="22"/>
        <v>0</v>
      </c>
      <c r="I40" s="6"/>
      <c r="J40" s="19">
        <f t="shared" si="19"/>
        <v>0</v>
      </c>
      <c r="K40" s="6"/>
      <c r="L40" s="7">
        <f t="shared" si="23"/>
        <v>0</v>
      </c>
      <c r="M40" s="6"/>
      <c r="N40" s="7">
        <f t="shared" si="24"/>
        <v>0</v>
      </c>
      <c r="O40" s="6"/>
      <c r="P40" s="7">
        <f t="shared" si="25"/>
        <v>0</v>
      </c>
      <c r="Q40" s="6"/>
      <c r="R40" s="7">
        <f t="shared" si="26"/>
        <v>0</v>
      </c>
      <c r="S40" s="6"/>
      <c r="T40" s="7">
        <f t="shared" si="27"/>
        <v>0</v>
      </c>
      <c r="U40" s="6"/>
      <c r="V40" s="7">
        <f t="shared" si="28"/>
        <v>0</v>
      </c>
      <c r="W40" s="6"/>
      <c r="X40" s="7">
        <f t="shared" si="29"/>
        <v>0</v>
      </c>
      <c r="Y40" s="6"/>
      <c r="Z40" s="7">
        <f t="shared" si="30"/>
        <v>0</v>
      </c>
      <c r="AA40" s="6"/>
      <c r="AB40" s="7">
        <f t="shared" si="31"/>
        <v>0</v>
      </c>
      <c r="AC40" s="6"/>
      <c r="AD40" s="7">
        <f t="shared" si="32"/>
        <v>0</v>
      </c>
      <c r="AE40" s="8">
        <f t="shared" si="7"/>
        <v>0</v>
      </c>
      <c r="AF40" s="6">
        <f t="shared" si="33"/>
        <v>0</v>
      </c>
      <c r="AG40" s="6">
        <f t="shared" si="34"/>
        <v>30</v>
      </c>
      <c r="AH40" s="13">
        <f t="shared" si="35"/>
        <v>0</v>
      </c>
    </row>
    <row r="41" spans="1:34" x14ac:dyDescent="0.2">
      <c r="A41" s="5">
        <f t="shared" si="20"/>
        <v>31</v>
      </c>
      <c r="B41" s="6"/>
      <c r="C41" s="6"/>
      <c r="D41" s="6"/>
      <c r="E41" s="6"/>
      <c r="F41" s="7">
        <f t="shared" si="21"/>
        <v>0</v>
      </c>
      <c r="G41" s="6"/>
      <c r="H41" s="7">
        <f t="shared" si="22"/>
        <v>0</v>
      </c>
      <c r="I41" s="6"/>
      <c r="J41" s="19">
        <f t="shared" si="19"/>
        <v>0</v>
      </c>
      <c r="K41" s="6"/>
      <c r="L41" s="7">
        <f t="shared" si="23"/>
        <v>0</v>
      </c>
      <c r="M41" s="6"/>
      <c r="N41" s="7">
        <f t="shared" si="24"/>
        <v>0</v>
      </c>
      <c r="O41" s="6"/>
      <c r="P41" s="7">
        <f t="shared" si="25"/>
        <v>0</v>
      </c>
      <c r="Q41" s="6"/>
      <c r="R41" s="7">
        <f t="shared" si="26"/>
        <v>0</v>
      </c>
      <c r="S41" s="6"/>
      <c r="T41" s="7">
        <f t="shared" si="27"/>
        <v>0</v>
      </c>
      <c r="U41" s="6"/>
      <c r="V41" s="7">
        <f t="shared" si="28"/>
        <v>0</v>
      </c>
      <c r="W41" s="6"/>
      <c r="X41" s="7">
        <f t="shared" si="29"/>
        <v>0</v>
      </c>
      <c r="Y41" s="6"/>
      <c r="Z41" s="7">
        <f t="shared" si="30"/>
        <v>0</v>
      </c>
      <c r="AA41" s="6"/>
      <c r="AB41" s="7">
        <f t="shared" si="31"/>
        <v>0</v>
      </c>
      <c r="AC41" s="6"/>
      <c r="AD41" s="7">
        <f t="shared" si="32"/>
        <v>0</v>
      </c>
      <c r="AE41" s="8">
        <f t="shared" si="7"/>
        <v>0</v>
      </c>
      <c r="AF41" s="6">
        <f t="shared" si="33"/>
        <v>0</v>
      </c>
      <c r="AG41" s="6">
        <f t="shared" si="34"/>
        <v>31</v>
      </c>
      <c r="AH41" s="13">
        <f t="shared" si="35"/>
        <v>0</v>
      </c>
    </row>
    <row r="42" spans="1:34" x14ac:dyDescent="0.2">
      <c r="A42" s="5">
        <f t="shared" si="20"/>
        <v>32</v>
      </c>
      <c r="B42" s="6"/>
      <c r="C42" s="6"/>
      <c r="D42" s="6"/>
      <c r="E42" s="6"/>
      <c r="F42" s="7">
        <f t="shared" si="21"/>
        <v>0</v>
      </c>
      <c r="G42" s="6"/>
      <c r="H42" s="7">
        <f t="shared" si="22"/>
        <v>0</v>
      </c>
      <c r="I42" s="6"/>
      <c r="J42" s="19">
        <f t="shared" si="19"/>
        <v>0</v>
      </c>
      <c r="K42" s="6"/>
      <c r="L42" s="7">
        <f t="shared" si="23"/>
        <v>0</v>
      </c>
      <c r="M42" s="6"/>
      <c r="N42" s="7">
        <f t="shared" si="24"/>
        <v>0</v>
      </c>
      <c r="O42" s="6"/>
      <c r="P42" s="7">
        <f t="shared" si="25"/>
        <v>0</v>
      </c>
      <c r="Q42" s="6"/>
      <c r="R42" s="7">
        <f t="shared" si="26"/>
        <v>0</v>
      </c>
      <c r="S42" s="6"/>
      <c r="T42" s="7">
        <f t="shared" si="27"/>
        <v>0</v>
      </c>
      <c r="U42" s="6"/>
      <c r="V42" s="7">
        <f t="shared" si="28"/>
        <v>0</v>
      </c>
      <c r="W42" s="6"/>
      <c r="X42" s="7">
        <f t="shared" si="29"/>
        <v>0</v>
      </c>
      <c r="Y42" s="6"/>
      <c r="Z42" s="7">
        <f t="shared" si="30"/>
        <v>0</v>
      </c>
      <c r="AA42" s="6"/>
      <c r="AB42" s="7">
        <f t="shared" si="31"/>
        <v>0</v>
      </c>
      <c r="AC42" s="6"/>
      <c r="AD42" s="7">
        <f t="shared" si="32"/>
        <v>0</v>
      </c>
      <c r="AE42" s="8">
        <f t="shared" si="7"/>
        <v>0</v>
      </c>
      <c r="AF42" s="6">
        <f t="shared" si="33"/>
        <v>0</v>
      </c>
      <c r="AG42" s="6">
        <f t="shared" si="34"/>
        <v>32</v>
      </c>
      <c r="AH42" s="13">
        <f t="shared" si="35"/>
        <v>0</v>
      </c>
    </row>
    <row r="43" spans="1:34" x14ac:dyDescent="0.2">
      <c r="A43" s="5">
        <f t="shared" si="20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22"/>
        <v>0</v>
      </c>
      <c r="I43" s="6"/>
      <c r="J43" s="19">
        <f t="shared" si="19"/>
        <v>0</v>
      </c>
      <c r="K43" s="6"/>
      <c r="L43" s="7">
        <f t="shared" si="23"/>
        <v>0</v>
      </c>
      <c r="M43" s="6"/>
      <c r="N43" s="7">
        <f t="shared" si="24"/>
        <v>0</v>
      </c>
      <c r="O43" s="6"/>
      <c r="P43" s="7">
        <f t="shared" si="25"/>
        <v>0</v>
      </c>
      <c r="Q43" s="6"/>
      <c r="R43" s="7">
        <f t="shared" si="26"/>
        <v>0</v>
      </c>
      <c r="S43" s="6"/>
      <c r="T43" s="7">
        <f t="shared" si="27"/>
        <v>0</v>
      </c>
      <c r="U43" s="6"/>
      <c r="V43" s="7">
        <f t="shared" si="28"/>
        <v>0</v>
      </c>
      <c r="W43" s="6"/>
      <c r="X43" s="7">
        <f t="shared" si="29"/>
        <v>0</v>
      </c>
      <c r="Y43" s="6"/>
      <c r="Z43" s="7">
        <f t="shared" si="30"/>
        <v>0</v>
      </c>
      <c r="AA43" s="6"/>
      <c r="AB43" s="7">
        <f t="shared" si="31"/>
        <v>0</v>
      </c>
      <c r="AC43" s="6"/>
      <c r="AD43" s="7">
        <f t="shared" si="32"/>
        <v>0</v>
      </c>
      <c r="AE43" s="8">
        <f t="shared" si="7"/>
        <v>0</v>
      </c>
      <c r="AF43" s="6">
        <f t="shared" si="33"/>
        <v>0</v>
      </c>
      <c r="AG43" s="6">
        <f t="shared" si="34"/>
        <v>33</v>
      </c>
      <c r="AH43" s="13">
        <f t="shared" si="35"/>
        <v>0</v>
      </c>
    </row>
    <row r="44" spans="1:34" x14ac:dyDescent="0.2">
      <c r="A44" s="5">
        <f t="shared" si="20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22"/>
        <v>0</v>
      </c>
      <c r="I44" s="6"/>
      <c r="J44" s="19">
        <f t="shared" si="19"/>
        <v>0</v>
      </c>
      <c r="K44" s="6"/>
      <c r="L44" s="7">
        <f t="shared" si="23"/>
        <v>0</v>
      </c>
      <c r="M44" s="6"/>
      <c r="N44" s="7">
        <f t="shared" si="24"/>
        <v>0</v>
      </c>
      <c r="O44" s="6"/>
      <c r="P44" s="7">
        <f t="shared" si="25"/>
        <v>0</v>
      </c>
      <c r="Q44" s="6"/>
      <c r="R44" s="7">
        <f t="shared" si="26"/>
        <v>0</v>
      </c>
      <c r="S44" s="6"/>
      <c r="T44" s="7">
        <f t="shared" si="27"/>
        <v>0</v>
      </c>
      <c r="U44" s="6"/>
      <c r="V44" s="7">
        <f t="shared" si="28"/>
        <v>0</v>
      </c>
      <c r="W44" s="6"/>
      <c r="X44" s="7">
        <f t="shared" si="29"/>
        <v>0</v>
      </c>
      <c r="Y44" s="6"/>
      <c r="Z44" s="7">
        <f t="shared" si="30"/>
        <v>0</v>
      </c>
      <c r="AA44" s="6"/>
      <c r="AB44" s="7">
        <f t="shared" si="31"/>
        <v>0</v>
      </c>
      <c r="AC44" s="6"/>
      <c r="AD44" s="7">
        <f t="shared" si="32"/>
        <v>0</v>
      </c>
      <c r="AE44" s="8">
        <f t="shared" si="7"/>
        <v>0</v>
      </c>
      <c r="AF44" s="6">
        <f t="shared" si="33"/>
        <v>0</v>
      </c>
      <c r="AG44" s="6">
        <f t="shared" si="34"/>
        <v>34</v>
      </c>
      <c r="AH44" s="13">
        <f t="shared" si="35"/>
        <v>0</v>
      </c>
    </row>
    <row r="45" spans="1:34" x14ac:dyDescent="0.2">
      <c r="A45" s="5">
        <f t="shared" si="20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22"/>
        <v>0</v>
      </c>
      <c r="I45" s="6"/>
      <c r="J45" s="19">
        <f t="shared" si="19"/>
        <v>0</v>
      </c>
      <c r="K45" s="6"/>
      <c r="L45" s="7">
        <f t="shared" si="23"/>
        <v>0</v>
      </c>
      <c r="M45" s="6"/>
      <c r="N45" s="7">
        <f t="shared" si="24"/>
        <v>0</v>
      </c>
      <c r="O45" s="6"/>
      <c r="P45" s="7">
        <f t="shared" si="25"/>
        <v>0</v>
      </c>
      <c r="Q45" s="6"/>
      <c r="R45" s="7">
        <f t="shared" si="26"/>
        <v>0</v>
      </c>
      <c r="S45" s="6"/>
      <c r="T45" s="7">
        <f t="shared" si="27"/>
        <v>0</v>
      </c>
      <c r="U45" s="6"/>
      <c r="V45" s="7">
        <f t="shared" si="28"/>
        <v>0</v>
      </c>
      <c r="W45" s="6"/>
      <c r="X45" s="7">
        <f t="shared" si="29"/>
        <v>0</v>
      </c>
      <c r="Y45" s="6"/>
      <c r="Z45" s="7">
        <f t="shared" si="30"/>
        <v>0</v>
      </c>
      <c r="AA45" s="6"/>
      <c r="AB45" s="7">
        <f t="shared" si="31"/>
        <v>0</v>
      </c>
      <c r="AC45" s="6"/>
      <c r="AD45" s="7">
        <f t="shared" si="32"/>
        <v>0</v>
      </c>
      <c r="AE45" s="8">
        <f t="shared" si="7"/>
        <v>0</v>
      </c>
      <c r="AF45" s="6">
        <f t="shared" si="33"/>
        <v>0</v>
      </c>
      <c r="AG45" s="6">
        <f t="shared" si="34"/>
        <v>35</v>
      </c>
      <c r="AH45" s="13">
        <f t="shared" si="35"/>
        <v>0</v>
      </c>
    </row>
    <row r="46" spans="1:34" x14ac:dyDescent="0.2">
      <c r="A46" s="29" t="s">
        <v>153</v>
      </c>
      <c r="B46" s="29"/>
      <c r="C46" s="30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0</v>
      </c>
      <c r="M46">
        <f>COUNTA(M11:M45)</f>
        <v>0</v>
      </c>
      <c r="O46">
        <f>COUNTA(O11:O45)</f>
        <v>0</v>
      </c>
      <c r="Q46">
        <f>COUNTA(Q11:Q45)</f>
        <v>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2" t="s">
        <v>30</v>
      </c>
      <c r="B47" s="32"/>
      <c r="C47" s="32"/>
      <c r="E47" s="12">
        <f>E46/$G$2</f>
        <v>0.9285714285714286</v>
      </c>
      <c r="G47" s="12">
        <f>G46/$G$2</f>
        <v>0.7142857142857143</v>
      </c>
      <c r="I47" s="12">
        <f>I46/$G$2</f>
        <v>0.5714285714285714</v>
      </c>
      <c r="K47" s="12">
        <f>K46/$G$2</f>
        <v>0</v>
      </c>
      <c r="M47" s="12">
        <f>M46/$G$2</f>
        <v>0</v>
      </c>
      <c r="O47" s="12">
        <f>O46/$G$2</f>
        <v>0</v>
      </c>
      <c r="Q47" s="12">
        <f>Q46/$G$2</f>
        <v>0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26">
    <sortCondition descending="1" ref="AE11:AE26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69"/>
  <sheetViews>
    <sheetView zoomScale="120" zoomScaleNormal="120" workbookViewId="0">
      <pane xSplit="5" ySplit="10" topLeftCell="F24" activePane="bottomRight" state="frozenSplit"/>
      <selection pane="topRight" activeCell="D26" sqref="D26"/>
      <selection pane="bottomLeft" activeCell="D26" sqref="D26"/>
      <selection pane="bottomRight" activeCell="I4" sqref="I4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9.1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2" x14ac:dyDescent="0.2">
      <c r="E2" s="33" t="s">
        <v>27</v>
      </c>
      <c r="F2" s="33"/>
      <c r="G2" s="11">
        <f>COUNTA(B11:B54)</f>
        <v>24</v>
      </c>
    </row>
    <row r="3" spans="1:22" x14ac:dyDescent="0.2">
      <c r="E3" s="33" t="s">
        <v>28</v>
      </c>
      <c r="F3" s="33"/>
      <c r="G3" s="11">
        <f>COUNTA(G8:R8)</f>
        <v>0</v>
      </c>
    </row>
    <row r="4" spans="1:22" x14ac:dyDescent="0.2">
      <c r="A4" s="9"/>
      <c r="B4" s="37" t="s">
        <v>21</v>
      </c>
      <c r="C4" s="37"/>
      <c r="D4" s="3"/>
    </row>
    <row r="6" spans="1:22" x14ac:dyDescent="0.2">
      <c r="D6" s="1" t="s">
        <v>0</v>
      </c>
      <c r="E6" s="28" t="s">
        <v>257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22" x14ac:dyDescent="0.2">
      <c r="D7" s="1" t="s">
        <v>10</v>
      </c>
      <c r="E7" s="25">
        <v>2</v>
      </c>
      <c r="F7" s="26"/>
      <c r="G7" s="25"/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</row>
    <row r="8" spans="1:22" x14ac:dyDescent="0.2">
      <c r="D8" s="1" t="s">
        <v>1</v>
      </c>
      <c r="E8" s="31">
        <v>45935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U8" s="11"/>
    </row>
    <row r="9" spans="1:22" x14ac:dyDescent="0.2">
      <c r="D9" s="1" t="s">
        <v>2</v>
      </c>
      <c r="E9" s="25">
        <v>24</v>
      </c>
      <c r="F9" s="26"/>
      <c r="G9" s="25"/>
      <c r="H9" s="26"/>
      <c r="I9" s="25"/>
      <c r="J9" s="26"/>
      <c r="K9" s="25"/>
      <c r="L9" s="26"/>
      <c r="M9" s="25"/>
      <c r="N9" s="26"/>
      <c r="O9" s="25"/>
      <c r="P9" s="26"/>
      <c r="Q9" s="25"/>
      <c r="R9" s="2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4" si="0">T11</f>
        <v>1</v>
      </c>
      <c r="B11" s="6" t="s">
        <v>42</v>
      </c>
      <c r="C11" s="6" t="s">
        <v>43</v>
      </c>
      <c r="D11" s="6" t="s">
        <v>195</v>
      </c>
      <c r="E11" s="6">
        <v>1</v>
      </c>
      <c r="F11" s="7">
        <f t="shared" ref="F11:F31" si="1">IF(E11=0,,($E$9-E11)*$E$7*100/$E$9)</f>
        <v>191.66666666666666</v>
      </c>
      <c r="G11" s="6"/>
      <c r="H11" s="7">
        <f t="shared" ref="H11:H47" si="2">IF(G11=0,,($G$9-G11)*$G$7*100/$G$9)</f>
        <v>0</v>
      </c>
      <c r="I11" s="6"/>
      <c r="J11" s="7">
        <f t="shared" ref="J11:J52" si="3">IF(I11=0,,($I$9-I11)*$I$7*100/$I$9)</f>
        <v>0</v>
      </c>
      <c r="K11" s="6"/>
      <c r="L11" s="7">
        <f t="shared" ref="L11:L54" si="4">IF(K11=0,,($K$9-K11)*$K$7*100/$K$9)</f>
        <v>0</v>
      </c>
      <c r="M11" s="6"/>
      <c r="N11" s="7">
        <f t="shared" ref="N11:N52" si="5">IF(M11=0,,($M$9-M11)*$M$7*100/$M$9)</f>
        <v>0</v>
      </c>
      <c r="O11" s="14"/>
      <c r="P11" s="7">
        <f t="shared" ref="P11:P54" si="6">IF(O11=0,,($O$9-O11)*$O$7*100/$O$9)</f>
        <v>0</v>
      </c>
      <c r="Q11" s="14"/>
      <c r="R11" s="7">
        <f t="shared" ref="R11:R54" si="7">IF(Q11=0,,($Q$9-Q11)*$Q$7*100/$Q$9)</f>
        <v>0</v>
      </c>
      <c r="S11" s="8">
        <f>F11+H11+J11+L11+P11+R11+N11</f>
        <v>191.66666666666666</v>
      </c>
      <c r="T11" s="6">
        <f t="shared" ref="T11:T54" si="8">ROW(B11)-10</f>
        <v>1</v>
      </c>
      <c r="U11" s="6">
        <f t="shared" ref="U11:U54" si="9">COUNTA(G11,I11,K11,M11,Q11,O11,E11)</f>
        <v>1</v>
      </c>
      <c r="V11" s="13" t="e">
        <f t="shared" ref="V11:V54" si="10">U11/$G$3</f>
        <v>#DIV/0!</v>
      </c>
    </row>
    <row r="12" spans="1:22" x14ac:dyDescent="0.2">
      <c r="A12" s="5">
        <f t="shared" si="0"/>
        <v>2</v>
      </c>
      <c r="B12" s="6" t="s">
        <v>121</v>
      </c>
      <c r="C12" s="6" t="s">
        <v>122</v>
      </c>
      <c r="D12" s="6" t="s">
        <v>46</v>
      </c>
      <c r="E12" s="6">
        <v>2</v>
      </c>
      <c r="F12" s="7">
        <f t="shared" si="1"/>
        <v>183.33333333333334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ref="S12:S54" si="11">F12+H12+J12+L12+P12+R12+N12</f>
        <v>183.33333333333334</v>
      </c>
      <c r="T12" s="6">
        <f t="shared" si="8"/>
        <v>2</v>
      </c>
      <c r="U12" s="6">
        <f t="shared" si="9"/>
        <v>1</v>
      </c>
      <c r="V12" s="13" t="e">
        <f t="shared" si="10"/>
        <v>#DIV/0!</v>
      </c>
    </row>
    <row r="13" spans="1:22" x14ac:dyDescent="0.2">
      <c r="A13" s="5">
        <f t="shared" si="0"/>
        <v>3</v>
      </c>
      <c r="B13" s="6" t="s">
        <v>49</v>
      </c>
      <c r="C13" s="6" t="s">
        <v>214</v>
      </c>
      <c r="D13" s="6" t="s">
        <v>51</v>
      </c>
      <c r="E13" s="6">
        <v>3</v>
      </c>
      <c r="F13" s="7">
        <f t="shared" si="1"/>
        <v>175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8">
        <f t="shared" si="11"/>
        <v>175</v>
      </c>
      <c r="T13" s="6">
        <f t="shared" si="8"/>
        <v>3</v>
      </c>
      <c r="U13" s="6">
        <f t="shared" si="9"/>
        <v>1</v>
      </c>
      <c r="V13" s="13" t="e">
        <f t="shared" si="10"/>
        <v>#DIV/0!</v>
      </c>
    </row>
    <row r="14" spans="1:22" x14ac:dyDescent="0.2">
      <c r="A14" s="5">
        <f t="shared" si="0"/>
        <v>4</v>
      </c>
      <c r="B14" s="6" t="s">
        <v>87</v>
      </c>
      <c r="C14" s="6" t="s">
        <v>88</v>
      </c>
      <c r="D14" s="6" t="s">
        <v>51</v>
      </c>
      <c r="E14" s="6">
        <v>3</v>
      </c>
      <c r="F14" s="7">
        <f t="shared" si="1"/>
        <v>175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11"/>
        <v>175</v>
      </c>
      <c r="T14" s="6">
        <f t="shared" si="8"/>
        <v>4</v>
      </c>
      <c r="U14" s="6">
        <f t="shared" si="9"/>
        <v>1</v>
      </c>
      <c r="V14" s="13" t="e">
        <f t="shared" si="10"/>
        <v>#DIV/0!</v>
      </c>
    </row>
    <row r="15" spans="1:22" x14ac:dyDescent="0.2">
      <c r="A15" s="5">
        <f t="shared" si="0"/>
        <v>5</v>
      </c>
      <c r="B15" s="6" t="s">
        <v>115</v>
      </c>
      <c r="C15" s="6" t="s">
        <v>126</v>
      </c>
      <c r="D15" s="6" t="s">
        <v>163</v>
      </c>
      <c r="E15" s="6">
        <v>5</v>
      </c>
      <c r="F15" s="7">
        <f t="shared" si="1"/>
        <v>158.33333333333334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11"/>
        <v>158.33333333333334</v>
      </c>
      <c r="T15" s="6">
        <f t="shared" si="8"/>
        <v>5</v>
      </c>
      <c r="U15" s="6">
        <f t="shared" si="9"/>
        <v>1</v>
      </c>
      <c r="V15" s="13" t="e">
        <f t="shared" si="10"/>
        <v>#DIV/0!</v>
      </c>
    </row>
    <row r="16" spans="1:22" x14ac:dyDescent="0.2">
      <c r="A16" s="5">
        <f t="shared" si="0"/>
        <v>6</v>
      </c>
      <c r="B16" s="6" t="s">
        <v>123</v>
      </c>
      <c r="C16" s="6" t="s">
        <v>124</v>
      </c>
      <c r="D16" s="6" t="s">
        <v>195</v>
      </c>
      <c r="E16" s="6">
        <v>6</v>
      </c>
      <c r="F16" s="7">
        <f t="shared" si="1"/>
        <v>150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11"/>
        <v>150</v>
      </c>
      <c r="T16" s="6">
        <f t="shared" si="8"/>
        <v>6</v>
      </c>
      <c r="U16" s="6">
        <f t="shared" si="9"/>
        <v>1</v>
      </c>
      <c r="V16" s="13" t="e">
        <f t="shared" si="10"/>
        <v>#DIV/0!</v>
      </c>
    </row>
    <row r="17" spans="1:22" x14ac:dyDescent="0.2">
      <c r="A17" s="5">
        <f t="shared" si="0"/>
        <v>7</v>
      </c>
      <c r="B17" s="6" t="s">
        <v>54</v>
      </c>
      <c r="C17" s="6" t="s">
        <v>55</v>
      </c>
      <c r="D17" s="6" t="s">
        <v>195</v>
      </c>
      <c r="E17" s="6">
        <v>7</v>
      </c>
      <c r="F17" s="7">
        <f t="shared" si="1"/>
        <v>141.66666666666666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14"/>
      <c r="P17" s="7">
        <f t="shared" si="6"/>
        <v>0</v>
      </c>
      <c r="Q17" s="14"/>
      <c r="R17" s="7">
        <f t="shared" si="7"/>
        <v>0</v>
      </c>
      <c r="S17" s="8">
        <f t="shared" si="11"/>
        <v>141.66666666666666</v>
      </c>
      <c r="T17" s="6">
        <f t="shared" si="8"/>
        <v>7</v>
      </c>
      <c r="U17" s="6">
        <f t="shared" si="9"/>
        <v>1</v>
      </c>
      <c r="V17" s="13" t="e">
        <f t="shared" si="10"/>
        <v>#DIV/0!</v>
      </c>
    </row>
    <row r="18" spans="1:22" x14ac:dyDescent="0.2">
      <c r="A18" s="5">
        <f t="shared" si="0"/>
        <v>8</v>
      </c>
      <c r="B18" s="6" t="s">
        <v>203</v>
      </c>
      <c r="C18" s="6" t="s">
        <v>95</v>
      </c>
      <c r="D18" s="6" t="s">
        <v>163</v>
      </c>
      <c r="E18" s="6">
        <v>8</v>
      </c>
      <c r="F18" s="7">
        <f t="shared" si="1"/>
        <v>133.33333333333334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11"/>
        <v>133.33333333333334</v>
      </c>
      <c r="T18" s="6">
        <f t="shared" si="8"/>
        <v>8</v>
      </c>
      <c r="U18" s="6">
        <f t="shared" si="9"/>
        <v>1</v>
      </c>
      <c r="V18" s="13" t="e">
        <f t="shared" si="10"/>
        <v>#DIV/0!</v>
      </c>
    </row>
    <row r="19" spans="1:22" x14ac:dyDescent="0.2">
      <c r="A19" s="5">
        <f t="shared" si="0"/>
        <v>9</v>
      </c>
      <c r="B19" s="6" t="s">
        <v>205</v>
      </c>
      <c r="C19" s="6" t="s">
        <v>210</v>
      </c>
      <c r="D19" s="6" t="s">
        <v>195</v>
      </c>
      <c r="E19" s="6">
        <v>9</v>
      </c>
      <c r="F19" s="7">
        <f t="shared" si="1"/>
        <v>125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11"/>
        <v>125</v>
      </c>
      <c r="T19" s="6">
        <f t="shared" si="8"/>
        <v>9</v>
      </c>
      <c r="U19" s="6">
        <f t="shared" si="9"/>
        <v>1</v>
      </c>
      <c r="V19" s="13" t="e">
        <f t="shared" si="10"/>
        <v>#DIV/0!</v>
      </c>
    </row>
    <row r="20" spans="1:22" x14ac:dyDescent="0.2">
      <c r="A20" s="5">
        <f t="shared" si="0"/>
        <v>10</v>
      </c>
      <c r="B20" s="6" t="s">
        <v>206</v>
      </c>
      <c r="C20" s="6" t="s">
        <v>202</v>
      </c>
      <c r="D20" s="6" t="s">
        <v>197</v>
      </c>
      <c r="E20" s="6">
        <v>10</v>
      </c>
      <c r="F20" s="7">
        <f t="shared" si="1"/>
        <v>116.66666666666667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11"/>
        <v>116.66666666666667</v>
      </c>
      <c r="T20" s="6">
        <f t="shared" si="8"/>
        <v>10</v>
      </c>
      <c r="U20" s="6">
        <f t="shared" si="9"/>
        <v>1</v>
      </c>
      <c r="V20" s="13" t="e">
        <f t="shared" si="10"/>
        <v>#DIV/0!</v>
      </c>
    </row>
    <row r="21" spans="1:22" x14ac:dyDescent="0.2">
      <c r="A21" s="5">
        <f t="shared" si="0"/>
        <v>11</v>
      </c>
      <c r="B21" s="6" t="s">
        <v>108</v>
      </c>
      <c r="C21" s="6" t="s">
        <v>109</v>
      </c>
      <c r="D21" s="6" t="s">
        <v>163</v>
      </c>
      <c r="E21" s="6">
        <v>11</v>
      </c>
      <c r="F21" s="7">
        <f t="shared" si="1"/>
        <v>108.33333333333333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11"/>
        <v>108.33333333333333</v>
      </c>
      <c r="T21" s="6">
        <f t="shared" si="8"/>
        <v>11</v>
      </c>
      <c r="U21" s="6">
        <f t="shared" si="9"/>
        <v>1</v>
      </c>
      <c r="V21" s="13" t="e">
        <f t="shared" si="10"/>
        <v>#DIV/0!</v>
      </c>
    </row>
    <row r="22" spans="1:22" x14ac:dyDescent="0.2">
      <c r="A22" s="5">
        <f t="shared" si="0"/>
        <v>12</v>
      </c>
      <c r="B22" s="6" t="s">
        <v>176</v>
      </c>
      <c r="C22" s="6" t="s">
        <v>113</v>
      </c>
      <c r="D22" s="6" t="s">
        <v>51</v>
      </c>
      <c r="E22" s="6">
        <v>12</v>
      </c>
      <c r="F22" s="7">
        <f t="shared" si="1"/>
        <v>100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11"/>
        <v>100</v>
      </c>
      <c r="T22" s="6">
        <f t="shared" si="8"/>
        <v>12</v>
      </c>
      <c r="U22" s="6">
        <f t="shared" si="9"/>
        <v>1</v>
      </c>
      <c r="V22" s="13" t="e">
        <f t="shared" si="10"/>
        <v>#DIV/0!</v>
      </c>
    </row>
    <row r="23" spans="1:22" x14ac:dyDescent="0.2">
      <c r="A23" s="5">
        <f t="shared" si="0"/>
        <v>13</v>
      </c>
      <c r="B23" s="6" t="s">
        <v>220</v>
      </c>
      <c r="C23" s="6" t="s">
        <v>221</v>
      </c>
      <c r="D23" s="6" t="s">
        <v>56</v>
      </c>
      <c r="E23" s="6">
        <v>13</v>
      </c>
      <c r="F23" s="7">
        <f t="shared" si="1"/>
        <v>91.666666666666671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11"/>
        <v>91.666666666666671</v>
      </c>
      <c r="T23" s="6">
        <f t="shared" si="8"/>
        <v>13</v>
      </c>
      <c r="U23" s="6">
        <f t="shared" si="9"/>
        <v>1</v>
      </c>
      <c r="V23" s="13" t="e">
        <f t="shared" si="10"/>
        <v>#DIV/0!</v>
      </c>
    </row>
    <row r="24" spans="1:22" x14ac:dyDescent="0.2">
      <c r="A24" s="5">
        <f t="shared" si="0"/>
        <v>14</v>
      </c>
      <c r="B24" s="6" t="s">
        <v>92</v>
      </c>
      <c r="C24" s="6" t="s">
        <v>93</v>
      </c>
      <c r="D24" s="6" t="s">
        <v>56</v>
      </c>
      <c r="E24" s="6">
        <v>14</v>
      </c>
      <c r="F24" s="7">
        <f t="shared" si="1"/>
        <v>83.333333333333329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14"/>
      <c r="P24" s="7">
        <f t="shared" si="6"/>
        <v>0</v>
      </c>
      <c r="Q24" s="14"/>
      <c r="R24" s="7">
        <f t="shared" si="7"/>
        <v>0</v>
      </c>
      <c r="S24" s="8">
        <f t="shared" si="11"/>
        <v>83.333333333333329</v>
      </c>
      <c r="T24" s="6">
        <f t="shared" si="8"/>
        <v>14</v>
      </c>
      <c r="U24" s="6">
        <f t="shared" si="9"/>
        <v>1</v>
      </c>
      <c r="V24" s="13" t="e">
        <f t="shared" si="10"/>
        <v>#DIV/0!</v>
      </c>
    </row>
    <row r="25" spans="1:22" x14ac:dyDescent="0.2">
      <c r="A25" s="5">
        <f t="shared" si="0"/>
        <v>15</v>
      </c>
      <c r="B25" s="6" t="s">
        <v>215</v>
      </c>
      <c r="C25" s="6" t="s">
        <v>201</v>
      </c>
      <c r="D25" s="6" t="s">
        <v>46</v>
      </c>
      <c r="E25" s="6">
        <v>15</v>
      </c>
      <c r="F25" s="7">
        <f t="shared" si="1"/>
        <v>75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11"/>
        <v>75</v>
      </c>
      <c r="T25" s="6">
        <f t="shared" si="8"/>
        <v>15</v>
      </c>
      <c r="U25" s="6">
        <f t="shared" si="9"/>
        <v>1</v>
      </c>
      <c r="V25" s="13" t="e">
        <f t="shared" si="10"/>
        <v>#DIV/0!</v>
      </c>
    </row>
    <row r="26" spans="1:22" x14ac:dyDescent="0.2">
      <c r="A26" s="5">
        <f t="shared" si="0"/>
        <v>16</v>
      </c>
      <c r="B26" s="6" t="s">
        <v>129</v>
      </c>
      <c r="C26" s="6" t="s">
        <v>130</v>
      </c>
      <c r="D26" s="6" t="s">
        <v>195</v>
      </c>
      <c r="E26" s="6">
        <v>16</v>
      </c>
      <c r="F26" s="7">
        <f t="shared" si="1"/>
        <v>66.666666666666671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8">
        <f t="shared" si="11"/>
        <v>66.666666666666671</v>
      </c>
      <c r="T26" s="6">
        <f t="shared" si="8"/>
        <v>16</v>
      </c>
      <c r="U26" s="6">
        <f t="shared" si="9"/>
        <v>1</v>
      </c>
      <c r="V26" s="13" t="e">
        <f t="shared" si="10"/>
        <v>#DIV/0!</v>
      </c>
    </row>
    <row r="27" spans="1:22" x14ac:dyDescent="0.2">
      <c r="A27" s="5">
        <f t="shared" si="0"/>
        <v>17</v>
      </c>
      <c r="B27" s="6" t="s">
        <v>110</v>
      </c>
      <c r="C27" s="6" t="s">
        <v>62</v>
      </c>
      <c r="D27" s="6" t="s">
        <v>56</v>
      </c>
      <c r="E27" s="6">
        <v>17</v>
      </c>
      <c r="F27" s="7">
        <f t="shared" si="1"/>
        <v>58.333333333333336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11"/>
        <v>58.333333333333336</v>
      </c>
      <c r="T27" s="6">
        <f t="shared" si="8"/>
        <v>17</v>
      </c>
      <c r="U27" s="6">
        <f t="shared" si="9"/>
        <v>1</v>
      </c>
      <c r="V27" s="13" t="e">
        <f t="shared" si="10"/>
        <v>#DIV/0!</v>
      </c>
    </row>
    <row r="28" spans="1:22" x14ac:dyDescent="0.2">
      <c r="A28" s="5">
        <f t="shared" si="0"/>
        <v>18</v>
      </c>
      <c r="B28" s="6" t="s">
        <v>131</v>
      </c>
      <c r="C28" s="6" t="s">
        <v>97</v>
      </c>
      <c r="D28" s="6" t="s">
        <v>198</v>
      </c>
      <c r="E28" s="6">
        <v>18</v>
      </c>
      <c r="F28" s="7">
        <f t="shared" si="1"/>
        <v>50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14"/>
      <c r="P28" s="7">
        <f t="shared" si="6"/>
        <v>0</v>
      </c>
      <c r="Q28" s="14"/>
      <c r="R28" s="7">
        <f t="shared" si="7"/>
        <v>0</v>
      </c>
      <c r="S28" s="8">
        <f t="shared" si="11"/>
        <v>50</v>
      </c>
      <c r="T28" s="6">
        <f t="shared" si="8"/>
        <v>18</v>
      </c>
      <c r="U28" s="6">
        <f t="shared" si="9"/>
        <v>1</v>
      </c>
      <c r="V28" s="13" t="e">
        <f t="shared" si="10"/>
        <v>#DIV/0!</v>
      </c>
    </row>
    <row r="29" spans="1:22" x14ac:dyDescent="0.2">
      <c r="A29" s="5">
        <f t="shared" si="0"/>
        <v>19</v>
      </c>
      <c r="B29" s="6" t="s">
        <v>160</v>
      </c>
      <c r="C29" s="6" t="s">
        <v>140</v>
      </c>
      <c r="D29" s="6" t="s">
        <v>196</v>
      </c>
      <c r="E29" s="6">
        <v>19</v>
      </c>
      <c r="F29" s="7">
        <f t="shared" si="1"/>
        <v>41.666666666666664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8">
        <f t="shared" si="11"/>
        <v>41.666666666666664</v>
      </c>
      <c r="T29" s="6">
        <f t="shared" si="8"/>
        <v>19</v>
      </c>
      <c r="U29" s="6">
        <f t="shared" si="9"/>
        <v>1</v>
      </c>
      <c r="V29" s="13" t="e">
        <f t="shared" si="10"/>
        <v>#DIV/0!</v>
      </c>
    </row>
    <row r="30" spans="1:22" x14ac:dyDescent="0.2">
      <c r="A30" s="5">
        <f t="shared" si="0"/>
        <v>20</v>
      </c>
      <c r="B30" s="6" t="s">
        <v>223</v>
      </c>
      <c r="C30" s="6" t="s">
        <v>224</v>
      </c>
      <c r="D30" s="6" t="s">
        <v>51</v>
      </c>
      <c r="E30" s="6">
        <v>20</v>
      </c>
      <c r="F30" s="7">
        <f t="shared" si="1"/>
        <v>33.333333333333336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14"/>
      <c r="P30" s="7">
        <f t="shared" si="6"/>
        <v>0</v>
      </c>
      <c r="Q30" s="14"/>
      <c r="R30" s="7">
        <f t="shared" si="7"/>
        <v>0</v>
      </c>
      <c r="S30" s="8">
        <f t="shared" si="11"/>
        <v>33.333333333333336</v>
      </c>
      <c r="T30" s="6">
        <f t="shared" si="8"/>
        <v>20</v>
      </c>
      <c r="U30" s="6">
        <f t="shared" si="9"/>
        <v>1</v>
      </c>
      <c r="V30" s="13" t="e">
        <f t="shared" si="10"/>
        <v>#DIV/0!</v>
      </c>
    </row>
    <row r="31" spans="1:22" x14ac:dyDescent="0.2">
      <c r="A31" s="5">
        <f t="shared" si="0"/>
        <v>21</v>
      </c>
      <c r="B31" s="6" t="s">
        <v>199</v>
      </c>
      <c r="C31" s="6" t="s">
        <v>147</v>
      </c>
      <c r="D31" s="6" t="s">
        <v>197</v>
      </c>
      <c r="E31" s="6">
        <v>21</v>
      </c>
      <c r="F31" s="7">
        <f t="shared" si="1"/>
        <v>25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11"/>
        <v>25</v>
      </c>
      <c r="T31" s="6">
        <f t="shared" si="8"/>
        <v>21</v>
      </c>
      <c r="U31" s="6">
        <f t="shared" si="9"/>
        <v>1</v>
      </c>
      <c r="V31" s="13" t="e">
        <f t="shared" si="10"/>
        <v>#DIV/0!</v>
      </c>
    </row>
    <row r="32" spans="1:22" x14ac:dyDescent="0.2">
      <c r="A32" s="5">
        <f t="shared" si="0"/>
        <v>22</v>
      </c>
      <c r="B32" s="6" t="s">
        <v>85</v>
      </c>
      <c r="C32" s="6" t="s">
        <v>86</v>
      </c>
      <c r="D32" s="6" t="s">
        <v>51</v>
      </c>
      <c r="E32" s="6">
        <v>22</v>
      </c>
      <c r="F32" s="7">
        <f t="shared" ref="F32:F54" si="12">IF(E32=0,,($E$9-E32)*$E$7*100/$E$9)</f>
        <v>16.666666666666668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11"/>
        <v>16.666666666666668</v>
      </c>
      <c r="T32" s="6">
        <f t="shared" si="8"/>
        <v>22</v>
      </c>
      <c r="U32" s="6">
        <f t="shared" si="9"/>
        <v>1</v>
      </c>
      <c r="V32" s="13" t="e">
        <f t="shared" si="10"/>
        <v>#DIV/0!</v>
      </c>
    </row>
    <row r="33" spans="1:22" x14ac:dyDescent="0.2">
      <c r="A33" s="5">
        <f t="shared" si="0"/>
        <v>23</v>
      </c>
      <c r="B33" s="6" t="s">
        <v>128</v>
      </c>
      <c r="C33" s="6" t="s">
        <v>125</v>
      </c>
      <c r="D33" s="6" t="s">
        <v>196</v>
      </c>
      <c r="E33" s="6">
        <v>23</v>
      </c>
      <c r="F33" s="7">
        <f t="shared" si="12"/>
        <v>8.3333333333333339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11"/>
        <v>8.3333333333333339</v>
      </c>
      <c r="T33" s="6">
        <f t="shared" si="8"/>
        <v>23</v>
      </c>
      <c r="U33" s="6">
        <f t="shared" si="9"/>
        <v>1</v>
      </c>
      <c r="V33" s="13" t="e">
        <f t="shared" si="10"/>
        <v>#DIV/0!</v>
      </c>
    </row>
    <row r="34" spans="1:22" x14ac:dyDescent="0.2">
      <c r="A34" s="5">
        <f t="shared" si="0"/>
        <v>24</v>
      </c>
      <c r="B34" s="6" t="s">
        <v>64</v>
      </c>
      <c r="C34" s="6" t="s">
        <v>65</v>
      </c>
      <c r="D34" s="6" t="s">
        <v>51</v>
      </c>
      <c r="E34" s="6">
        <v>24</v>
      </c>
      <c r="F34" s="7">
        <f>8/2</f>
        <v>4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11"/>
        <v>4</v>
      </c>
      <c r="T34" s="6">
        <f t="shared" si="8"/>
        <v>24</v>
      </c>
      <c r="U34" s="6">
        <f t="shared" si="9"/>
        <v>1</v>
      </c>
      <c r="V34" s="13" t="e">
        <f t="shared" si="10"/>
        <v>#DIV/0!</v>
      </c>
    </row>
    <row r="35" spans="1:22" x14ac:dyDescent="0.2">
      <c r="A35" s="5">
        <f t="shared" si="0"/>
        <v>25</v>
      </c>
      <c r="B35" s="6"/>
      <c r="C35" s="6"/>
      <c r="D35" s="6"/>
      <c r="E35" s="6"/>
      <c r="F35" s="7">
        <f t="shared" si="12"/>
        <v>0</v>
      </c>
      <c r="G35" s="6"/>
      <c r="H35" s="7">
        <f t="shared" si="2"/>
        <v>0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11"/>
        <v>0</v>
      </c>
      <c r="T35" s="6">
        <f t="shared" si="8"/>
        <v>25</v>
      </c>
      <c r="U35" s="6">
        <f t="shared" si="9"/>
        <v>0</v>
      </c>
      <c r="V35" s="13" t="e">
        <f t="shared" si="10"/>
        <v>#DIV/0!</v>
      </c>
    </row>
    <row r="36" spans="1:22" x14ac:dyDescent="0.2">
      <c r="A36" s="5">
        <f t="shared" si="0"/>
        <v>26</v>
      </c>
      <c r="B36" s="6"/>
      <c r="C36" s="6"/>
      <c r="D36" s="6"/>
      <c r="E36" s="6"/>
      <c r="F36" s="7">
        <f t="shared" si="12"/>
        <v>0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11"/>
        <v>0</v>
      </c>
      <c r="T36" s="6">
        <f t="shared" si="8"/>
        <v>26</v>
      </c>
      <c r="U36" s="6">
        <f t="shared" si="9"/>
        <v>0</v>
      </c>
      <c r="V36" s="13" t="e">
        <f t="shared" si="10"/>
        <v>#DIV/0!</v>
      </c>
    </row>
    <row r="37" spans="1:22" x14ac:dyDescent="0.2">
      <c r="A37" s="5">
        <f t="shared" si="0"/>
        <v>27</v>
      </c>
      <c r="B37" s="6"/>
      <c r="C37" s="6"/>
      <c r="D37" s="6"/>
      <c r="E37" s="6"/>
      <c r="F37" s="7">
        <f t="shared" si="12"/>
        <v>0</v>
      </c>
      <c r="G37" s="6"/>
      <c r="H37" s="7">
        <f t="shared" si="2"/>
        <v>0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11"/>
        <v>0</v>
      </c>
      <c r="T37" s="6">
        <f t="shared" si="8"/>
        <v>27</v>
      </c>
      <c r="U37" s="6">
        <f t="shared" si="9"/>
        <v>0</v>
      </c>
      <c r="V37" s="13" t="e">
        <f t="shared" si="10"/>
        <v>#DIV/0!</v>
      </c>
    </row>
    <row r="38" spans="1:22" x14ac:dyDescent="0.2">
      <c r="A38" s="5">
        <f t="shared" si="0"/>
        <v>28</v>
      </c>
      <c r="B38" s="6"/>
      <c r="C38" s="6"/>
      <c r="D38" s="6"/>
      <c r="E38" s="6"/>
      <c r="F38" s="7">
        <f t="shared" si="12"/>
        <v>0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4"/>
        <v>0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11"/>
        <v>0</v>
      </c>
      <c r="T38" s="6">
        <f t="shared" si="8"/>
        <v>28</v>
      </c>
      <c r="U38" s="6">
        <f t="shared" si="9"/>
        <v>0</v>
      </c>
      <c r="V38" s="13" t="e">
        <f t="shared" si="10"/>
        <v>#DIV/0!</v>
      </c>
    </row>
    <row r="39" spans="1:22" x14ac:dyDescent="0.2">
      <c r="A39" s="5">
        <f t="shared" si="0"/>
        <v>29</v>
      </c>
      <c r="B39" s="6"/>
      <c r="C39" s="6"/>
      <c r="D39" s="6"/>
      <c r="E39" s="6"/>
      <c r="F39" s="7">
        <f t="shared" si="12"/>
        <v>0</v>
      </c>
      <c r="G39" s="6"/>
      <c r="H39" s="7">
        <f t="shared" si="2"/>
        <v>0</v>
      </c>
      <c r="I39" s="6"/>
      <c r="J39" s="7">
        <f t="shared" si="3"/>
        <v>0</v>
      </c>
      <c r="K39" s="6"/>
      <c r="L39" s="7">
        <f t="shared" si="4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11"/>
        <v>0</v>
      </c>
      <c r="T39" s="6">
        <f t="shared" si="8"/>
        <v>29</v>
      </c>
      <c r="U39" s="6">
        <f t="shared" si="9"/>
        <v>0</v>
      </c>
      <c r="V39" s="13" t="e">
        <f t="shared" si="10"/>
        <v>#DIV/0!</v>
      </c>
    </row>
    <row r="40" spans="1:22" x14ac:dyDescent="0.2">
      <c r="A40" s="5">
        <f t="shared" si="0"/>
        <v>30</v>
      </c>
      <c r="B40" s="6"/>
      <c r="C40" s="6"/>
      <c r="D40" s="6"/>
      <c r="E40" s="6"/>
      <c r="F40" s="7">
        <f t="shared" si="12"/>
        <v>0</v>
      </c>
      <c r="G40" s="6"/>
      <c r="H40" s="7">
        <f t="shared" si="2"/>
        <v>0</v>
      </c>
      <c r="I40" s="6"/>
      <c r="J40" s="7">
        <f t="shared" si="3"/>
        <v>0</v>
      </c>
      <c r="K40" s="6"/>
      <c r="L40" s="7">
        <f t="shared" si="4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11"/>
        <v>0</v>
      </c>
      <c r="T40" s="6">
        <f t="shared" si="8"/>
        <v>30</v>
      </c>
      <c r="U40" s="6">
        <f t="shared" si="9"/>
        <v>0</v>
      </c>
      <c r="V40" s="13" t="e">
        <f t="shared" si="10"/>
        <v>#DIV/0!</v>
      </c>
    </row>
    <row r="41" spans="1:22" x14ac:dyDescent="0.2">
      <c r="A41" s="5">
        <f t="shared" si="0"/>
        <v>31</v>
      </c>
      <c r="B41" s="6"/>
      <c r="C41" s="6"/>
      <c r="D41" s="6"/>
      <c r="E41" s="6"/>
      <c r="F41" s="7">
        <f t="shared" si="12"/>
        <v>0</v>
      </c>
      <c r="G41" s="6"/>
      <c r="H41" s="7">
        <f t="shared" si="2"/>
        <v>0</v>
      </c>
      <c r="I41" s="6"/>
      <c r="J41" s="7">
        <f t="shared" si="3"/>
        <v>0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11"/>
        <v>0</v>
      </c>
      <c r="T41" s="6">
        <f t="shared" si="8"/>
        <v>31</v>
      </c>
      <c r="U41" s="6">
        <f t="shared" si="9"/>
        <v>0</v>
      </c>
      <c r="V41" s="13" t="e">
        <f t="shared" si="10"/>
        <v>#DIV/0!</v>
      </c>
    </row>
    <row r="42" spans="1:22" x14ac:dyDescent="0.2">
      <c r="A42" s="5">
        <f t="shared" si="0"/>
        <v>32</v>
      </c>
      <c r="B42" s="6"/>
      <c r="C42" s="6"/>
      <c r="D42" s="6"/>
      <c r="E42" s="6"/>
      <c r="F42" s="7">
        <f t="shared" si="12"/>
        <v>0</v>
      </c>
      <c r="G42" s="6"/>
      <c r="H42" s="7">
        <f t="shared" si="2"/>
        <v>0</v>
      </c>
      <c r="I42" s="6"/>
      <c r="J42" s="7">
        <f t="shared" si="3"/>
        <v>0</v>
      </c>
      <c r="K42" s="6"/>
      <c r="L42" s="7">
        <f t="shared" si="4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11"/>
        <v>0</v>
      </c>
      <c r="T42" s="6">
        <f t="shared" si="8"/>
        <v>32</v>
      </c>
      <c r="U42" s="6">
        <f t="shared" si="9"/>
        <v>0</v>
      </c>
      <c r="V42" s="13" t="e">
        <f t="shared" si="10"/>
        <v>#DIV/0!</v>
      </c>
    </row>
    <row r="43" spans="1:22" x14ac:dyDescent="0.2">
      <c r="A43" s="5">
        <f t="shared" si="0"/>
        <v>33</v>
      </c>
      <c r="B43" s="6"/>
      <c r="C43" s="6"/>
      <c r="D43" s="6"/>
      <c r="E43" s="6"/>
      <c r="F43" s="7">
        <f t="shared" si="12"/>
        <v>0</v>
      </c>
      <c r="G43" s="6"/>
      <c r="H43" s="7">
        <f t="shared" si="2"/>
        <v>0</v>
      </c>
      <c r="I43" s="6"/>
      <c r="J43" s="7">
        <f t="shared" si="3"/>
        <v>0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11"/>
        <v>0</v>
      </c>
      <c r="T43" s="6">
        <f t="shared" si="8"/>
        <v>33</v>
      </c>
      <c r="U43" s="6">
        <f t="shared" si="9"/>
        <v>0</v>
      </c>
      <c r="V43" s="13" t="e">
        <f t="shared" si="10"/>
        <v>#DIV/0!</v>
      </c>
    </row>
    <row r="44" spans="1:22" x14ac:dyDescent="0.2">
      <c r="A44" s="5">
        <f t="shared" si="0"/>
        <v>34</v>
      </c>
      <c r="B44" s="6"/>
      <c r="C44" s="6"/>
      <c r="D44" s="6"/>
      <c r="E44" s="6"/>
      <c r="F44" s="7">
        <f t="shared" si="12"/>
        <v>0</v>
      </c>
      <c r="G44" s="6"/>
      <c r="H44" s="7">
        <f t="shared" si="2"/>
        <v>0</v>
      </c>
      <c r="I44" s="6"/>
      <c r="J44" s="7">
        <f t="shared" si="3"/>
        <v>0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11"/>
        <v>0</v>
      </c>
      <c r="T44" s="6">
        <f t="shared" si="8"/>
        <v>34</v>
      </c>
      <c r="U44" s="6">
        <f t="shared" si="9"/>
        <v>0</v>
      </c>
      <c r="V44" s="13" t="e">
        <f t="shared" si="10"/>
        <v>#DIV/0!</v>
      </c>
    </row>
    <row r="45" spans="1:22" x14ac:dyDescent="0.2">
      <c r="A45" s="5">
        <f t="shared" si="0"/>
        <v>35</v>
      </c>
      <c r="B45" s="6"/>
      <c r="C45" s="6"/>
      <c r="D45" s="6"/>
      <c r="E45" s="6"/>
      <c r="F45" s="7">
        <f t="shared" si="12"/>
        <v>0</v>
      </c>
      <c r="G45" s="6"/>
      <c r="H45" s="7">
        <f t="shared" si="2"/>
        <v>0</v>
      </c>
      <c r="I45" s="6"/>
      <c r="J45" s="7">
        <f t="shared" si="3"/>
        <v>0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11"/>
        <v>0</v>
      </c>
      <c r="T45" s="6">
        <f t="shared" si="8"/>
        <v>35</v>
      </c>
      <c r="U45" s="6">
        <f t="shared" si="9"/>
        <v>0</v>
      </c>
      <c r="V45" s="13" t="e">
        <f t="shared" si="10"/>
        <v>#DIV/0!</v>
      </c>
    </row>
    <row r="46" spans="1:22" x14ac:dyDescent="0.2">
      <c r="A46" s="5">
        <f t="shared" si="0"/>
        <v>36</v>
      </c>
      <c r="B46" s="6"/>
      <c r="C46" s="6"/>
      <c r="D46" s="6"/>
      <c r="E46" s="6"/>
      <c r="F46" s="7">
        <f t="shared" si="12"/>
        <v>0</v>
      </c>
      <c r="G46" s="6"/>
      <c r="H46" s="7">
        <f t="shared" si="2"/>
        <v>0</v>
      </c>
      <c r="I46" s="6"/>
      <c r="J46" s="7">
        <f t="shared" si="3"/>
        <v>0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11"/>
        <v>0</v>
      </c>
      <c r="T46" s="6">
        <f t="shared" si="8"/>
        <v>36</v>
      </c>
      <c r="U46" s="6">
        <f t="shared" si="9"/>
        <v>0</v>
      </c>
      <c r="V46" s="13" t="e">
        <f t="shared" si="10"/>
        <v>#DIV/0!</v>
      </c>
    </row>
    <row r="47" spans="1:22" x14ac:dyDescent="0.2">
      <c r="A47" s="5">
        <f t="shared" si="0"/>
        <v>37</v>
      </c>
      <c r="B47" s="6"/>
      <c r="C47" s="6"/>
      <c r="D47" s="6"/>
      <c r="E47" s="6"/>
      <c r="F47" s="7">
        <f t="shared" si="12"/>
        <v>0</v>
      </c>
      <c r="G47" s="6"/>
      <c r="H47" s="7">
        <f t="shared" si="2"/>
        <v>0</v>
      </c>
      <c r="I47" s="6"/>
      <c r="J47" s="7">
        <f t="shared" si="3"/>
        <v>0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11"/>
        <v>0</v>
      </c>
      <c r="T47" s="6">
        <f t="shared" si="8"/>
        <v>37</v>
      </c>
      <c r="U47" s="6">
        <f t="shared" si="9"/>
        <v>0</v>
      </c>
      <c r="V47" s="13" t="e">
        <f t="shared" si="10"/>
        <v>#DIV/0!</v>
      </c>
    </row>
    <row r="48" spans="1:22" x14ac:dyDescent="0.2">
      <c r="A48" s="5">
        <f t="shared" si="0"/>
        <v>38</v>
      </c>
      <c r="B48" s="6"/>
      <c r="C48" s="6"/>
      <c r="D48" s="6"/>
      <c r="E48" s="6"/>
      <c r="F48" s="7">
        <f t="shared" si="12"/>
        <v>0</v>
      </c>
      <c r="G48" s="6"/>
      <c r="H48" s="7">
        <v>0</v>
      </c>
      <c r="I48" s="6"/>
      <c r="J48" s="7">
        <f t="shared" si="3"/>
        <v>0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11"/>
        <v>0</v>
      </c>
      <c r="T48" s="6">
        <f t="shared" si="8"/>
        <v>38</v>
      </c>
      <c r="U48" s="6">
        <f t="shared" si="9"/>
        <v>0</v>
      </c>
      <c r="V48" s="13" t="e">
        <f t="shared" si="10"/>
        <v>#DIV/0!</v>
      </c>
    </row>
    <row r="49" spans="1:22" x14ac:dyDescent="0.2">
      <c r="A49" s="5">
        <f t="shared" si="0"/>
        <v>39</v>
      </c>
      <c r="B49" s="6"/>
      <c r="C49" s="6"/>
      <c r="D49" s="6"/>
      <c r="E49" s="6"/>
      <c r="F49" s="7">
        <f t="shared" si="12"/>
        <v>0</v>
      </c>
      <c r="G49" s="6"/>
      <c r="H49" s="7">
        <f t="shared" ref="H49:H54" si="13">IF(G49=0,,($G$9-G49)*$G$7*100/$G$9)</f>
        <v>0</v>
      </c>
      <c r="I49" s="6"/>
      <c r="J49" s="7">
        <f t="shared" si="3"/>
        <v>0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11"/>
        <v>0</v>
      </c>
      <c r="T49" s="6">
        <f t="shared" si="8"/>
        <v>39</v>
      </c>
      <c r="U49" s="6">
        <f t="shared" si="9"/>
        <v>0</v>
      </c>
      <c r="V49" s="13" t="e">
        <f t="shared" si="10"/>
        <v>#DIV/0!</v>
      </c>
    </row>
    <row r="50" spans="1:22" x14ac:dyDescent="0.2">
      <c r="A50" s="5">
        <f t="shared" si="0"/>
        <v>40</v>
      </c>
      <c r="B50" s="6"/>
      <c r="C50" s="6"/>
      <c r="D50" s="6"/>
      <c r="E50" s="6"/>
      <c r="F50" s="7">
        <f t="shared" si="12"/>
        <v>0</v>
      </c>
      <c r="G50" s="6"/>
      <c r="H50" s="7">
        <f t="shared" si="13"/>
        <v>0</v>
      </c>
      <c r="I50" s="6"/>
      <c r="J50" s="7">
        <f t="shared" si="3"/>
        <v>0</v>
      </c>
      <c r="K50" s="6"/>
      <c r="L50" s="7">
        <f t="shared" si="4"/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11"/>
        <v>0</v>
      </c>
      <c r="T50" s="6">
        <f t="shared" si="8"/>
        <v>40</v>
      </c>
      <c r="U50" s="6">
        <f t="shared" si="9"/>
        <v>0</v>
      </c>
      <c r="V50" s="13" t="e">
        <f t="shared" si="10"/>
        <v>#DIV/0!</v>
      </c>
    </row>
    <row r="51" spans="1:22" x14ac:dyDescent="0.2">
      <c r="A51" s="5">
        <f t="shared" si="0"/>
        <v>41</v>
      </c>
      <c r="B51" s="6"/>
      <c r="C51" s="6"/>
      <c r="D51" s="6"/>
      <c r="E51" s="6"/>
      <c r="F51" s="7">
        <f t="shared" si="12"/>
        <v>0</v>
      </c>
      <c r="G51" s="6"/>
      <c r="H51" s="7">
        <f t="shared" si="13"/>
        <v>0</v>
      </c>
      <c r="I51" s="6"/>
      <c r="J51" s="7">
        <f t="shared" si="3"/>
        <v>0</v>
      </c>
      <c r="K51" s="6"/>
      <c r="L51" s="7">
        <f t="shared" si="4"/>
        <v>0</v>
      </c>
      <c r="M51" s="6"/>
      <c r="N51" s="7">
        <f t="shared" si="5"/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11"/>
        <v>0</v>
      </c>
      <c r="T51" s="6">
        <f t="shared" si="8"/>
        <v>41</v>
      </c>
      <c r="U51" s="6">
        <f t="shared" si="9"/>
        <v>0</v>
      </c>
      <c r="V51" s="13" t="e">
        <f t="shared" si="10"/>
        <v>#DIV/0!</v>
      </c>
    </row>
    <row r="52" spans="1:22" x14ac:dyDescent="0.2">
      <c r="A52" s="5">
        <f t="shared" si="0"/>
        <v>42</v>
      </c>
      <c r="B52" s="6"/>
      <c r="C52" s="6"/>
      <c r="D52" s="6"/>
      <c r="E52" s="6"/>
      <c r="F52" s="7">
        <f t="shared" si="12"/>
        <v>0</v>
      </c>
      <c r="G52" s="6"/>
      <c r="H52" s="7">
        <f t="shared" si="13"/>
        <v>0</v>
      </c>
      <c r="I52" s="6"/>
      <c r="J52" s="7">
        <f t="shared" si="3"/>
        <v>0</v>
      </c>
      <c r="K52" s="6"/>
      <c r="L52" s="7">
        <f t="shared" si="4"/>
        <v>0</v>
      </c>
      <c r="M52" s="6"/>
      <c r="N52" s="7">
        <f t="shared" si="5"/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11"/>
        <v>0</v>
      </c>
      <c r="T52" s="6">
        <f t="shared" si="8"/>
        <v>42</v>
      </c>
      <c r="U52" s="6">
        <f t="shared" si="9"/>
        <v>0</v>
      </c>
      <c r="V52" s="13" t="e">
        <f t="shared" si="10"/>
        <v>#DIV/0!</v>
      </c>
    </row>
    <row r="53" spans="1:22" x14ac:dyDescent="0.2">
      <c r="A53" s="5">
        <f t="shared" si="0"/>
        <v>43</v>
      </c>
      <c r="B53" s="6"/>
      <c r="C53" s="6"/>
      <c r="D53" s="6"/>
      <c r="E53" s="6"/>
      <c r="F53" s="7">
        <f t="shared" si="12"/>
        <v>0</v>
      </c>
      <c r="G53" s="6"/>
      <c r="H53" s="7">
        <f t="shared" si="13"/>
        <v>0</v>
      </c>
      <c r="I53" s="6"/>
      <c r="J53" s="7">
        <v>0</v>
      </c>
      <c r="K53" s="6"/>
      <c r="L53" s="7">
        <f t="shared" si="4"/>
        <v>0</v>
      </c>
      <c r="M53" s="6"/>
      <c r="N53" s="7">
        <v>0</v>
      </c>
      <c r="O53" s="6"/>
      <c r="P53" s="7">
        <f t="shared" si="6"/>
        <v>0</v>
      </c>
      <c r="Q53" s="6"/>
      <c r="R53" s="7">
        <f t="shared" si="7"/>
        <v>0</v>
      </c>
      <c r="S53" s="8">
        <f t="shared" si="11"/>
        <v>0</v>
      </c>
      <c r="T53" s="6">
        <f t="shared" si="8"/>
        <v>43</v>
      </c>
      <c r="U53" s="6">
        <f t="shared" si="9"/>
        <v>0</v>
      </c>
      <c r="V53" s="13" t="e">
        <f t="shared" si="10"/>
        <v>#DIV/0!</v>
      </c>
    </row>
    <row r="54" spans="1:22" x14ac:dyDescent="0.2">
      <c r="A54" s="5">
        <f t="shared" si="0"/>
        <v>44</v>
      </c>
      <c r="B54" s="6"/>
      <c r="C54" s="6"/>
      <c r="D54" s="6"/>
      <c r="E54" s="6"/>
      <c r="F54" s="7">
        <f t="shared" si="12"/>
        <v>0</v>
      </c>
      <c r="G54" s="6"/>
      <c r="H54" s="7">
        <f t="shared" si="13"/>
        <v>0</v>
      </c>
      <c r="I54" s="6"/>
      <c r="J54" s="7">
        <v>0</v>
      </c>
      <c r="K54" s="6"/>
      <c r="L54" s="7">
        <f t="shared" si="4"/>
        <v>0</v>
      </c>
      <c r="M54" s="6"/>
      <c r="N54" s="7">
        <f>IF(M54=0,,($M$9-M54)*$M$7*100/$M$9)</f>
        <v>0</v>
      </c>
      <c r="O54" s="6"/>
      <c r="P54" s="7">
        <f t="shared" si="6"/>
        <v>0</v>
      </c>
      <c r="Q54" s="6"/>
      <c r="R54" s="7">
        <f t="shared" si="7"/>
        <v>0</v>
      </c>
      <c r="S54" s="8">
        <f t="shared" si="11"/>
        <v>0</v>
      </c>
      <c r="T54" s="6">
        <f t="shared" si="8"/>
        <v>44</v>
      </c>
      <c r="U54" s="6">
        <f t="shared" si="9"/>
        <v>0</v>
      </c>
      <c r="V54" s="13" t="e">
        <f t="shared" si="10"/>
        <v>#DIV/0!</v>
      </c>
    </row>
    <row r="55" spans="1:22" x14ac:dyDescent="0.2">
      <c r="A55" s="34" t="s">
        <v>17</v>
      </c>
      <c r="B55" s="34"/>
      <c r="C55" s="35"/>
      <c r="E55">
        <f>COUNTA(E11:E54)</f>
        <v>24</v>
      </c>
      <c r="G55">
        <f>COUNTA(G11:G54)</f>
        <v>0</v>
      </c>
      <c r="I55">
        <f>COUNTA(I11:I54)</f>
        <v>0</v>
      </c>
      <c r="K55">
        <f>COUNTA(K11:K54)</f>
        <v>0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6" t="s">
        <v>30</v>
      </c>
      <c r="B56" s="34"/>
      <c r="C56" s="35"/>
      <c r="E56" s="12">
        <f>E55/$G$2</f>
        <v>1</v>
      </c>
      <c r="G56" s="12">
        <f>G55/$G$2</f>
        <v>0</v>
      </c>
      <c r="I56" s="12">
        <f>I55/$G$2</f>
        <v>0</v>
      </c>
      <c r="K56" s="12">
        <f>K55/$G$2</f>
        <v>0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A11:S54">
    <sortCondition descending="1" ref="S11:S54"/>
  </sortState>
  <mergeCells count="34">
    <mergeCell ref="A55:C55"/>
    <mergeCell ref="E2:F2"/>
    <mergeCell ref="E3:F3"/>
    <mergeCell ref="A56:C56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2025-11-10T10:21:32Z</dcterms:modified>
</cp:coreProperties>
</file>