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81EADF62-9378-48D4-AC92-8975999838E1}" xr6:coauthVersionLast="47" xr6:coauthVersionMax="47" xr10:uidLastSave="{00000000-0000-0000-0000-000000000000}"/>
  <bookViews>
    <workbookView xWindow="-108" yWindow="-108" windowWidth="23256" windowHeight="12456" tabRatio="820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H (2)" sheetId="44" r:id="rId8"/>
    <sheet name="Coupe Tremplin  D" sheetId="43" r:id="rId9"/>
    <sheet name="E H-Senior" sheetId="19" r:id="rId10"/>
    <sheet name="ED-Senior" sheetId="35" r:id="rId11"/>
    <sheet name="E H-M20-" sheetId="31" r:id="rId12"/>
    <sheet name="E D-M20-" sheetId="2" r:id="rId13"/>
    <sheet name="E H-M17-" sheetId="30" r:id="rId14"/>
    <sheet name="E D-M17-" sheetId="7" r:id="rId15"/>
    <sheet name="E H-M15-" sheetId="25" r:id="rId16"/>
    <sheet name="E D-M15-" sheetId="9" r:id="rId17"/>
    <sheet name="E H-M13-" sheetId="29" r:id="rId18"/>
    <sheet name="E D-M13-" sheetId="28" r:id="rId19"/>
    <sheet name="E H-M11-" sheetId="24" r:id="rId20"/>
    <sheet name="E D-M11-" sheetId="13" r:id="rId21"/>
    <sheet name="E H-M9-" sheetId="26" r:id="rId22"/>
    <sheet name="ED-M9" sheetId="27" r:id="rId23"/>
    <sheet name="Statistiques" sheetId="32" r:id="rId24"/>
  </sheets>
  <definedNames>
    <definedName name="_xlnm._FilterDatabase" localSheetId="8" hidden="1">'Coupe Tremplin  D'!$B$10:$AD$34</definedName>
    <definedName name="_xlnm._FilterDatabase" localSheetId="7" hidden="1">'Coupe Tremplin H (2)'!$B$10:$AD$34</definedName>
    <definedName name="_xlnm._FilterDatabase" localSheetId="20" hidden="1">'E D-M11-'!$B$10:$T$30</definedName>
    <definedName name="_xlnm._FilterDatabase" localSheetId="18" hidden="1">'E D-M13-'!$B$10:$V$45</definedName>
    <definedName name="_xlnm._FilterDatabase" localSheetId="16" hidden="1">'E D-M15-'!$B$10:$W$33</definedName>
    <definedName name="_xlnm._FilterDatabase" localSheetId="12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19" hidden="1">'E H-M11-'!$B$10:$V$56</definedName>
    <definedName name="_xlnm._FilterDatabase" localSheetId="17" hidden="1">'E H-M13-'!$B$10:$X$69</definedName>
    <definedName name="_xlnm._FilterDatabase" localSheetId="15" hidden="1">'E H-M15-'!$B$10:$Y$54</definedName>
    <definedName name="_xlnm._FilterDatabase" localSheetId="11" hidden="1">'E H-M20-'!$B$10:$R$39</definedName>
    <definedName name="_xlnm._FilterDatabase" localSheetId="21" hidden="1">'E H-M9-'!$B$10:$P$40</definedName>
    <definedName name="_xlnm._FilterDatabase" localSheetId="9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2" hidden="1">'ED-M9'!$B$10:$N$23</definedName>
    <definedName name="_xlnm._FilterDatabase" localSheetId="10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8" i="7" l="1"/>
  <c r="AG22" i="7"/>
  <c r="AH22" i="7" s="1"/>
  <c r="X54" i="25"/>
  <c r="X53" i="25"/>
  <c r="X52" i="25"/>
  <c r="X51" i="25"/>
  <c r="X50" i="25"/>
  <c r="X49" i="25"/>
  <c r="X33" i="9"/>
  <c r="X32" i="9"/>
  <c r="X31" i="9"/>
  <c r="W69" i="29"/>
  <c r="W68" i="29"/>
  <c r="W67" i="29"/>
  <c r="W66" i="29"/>
  <c r="W65" i="29"/>
  <c r="W64" i="29"/>
  <c r="W63" i="29"/>
  <c r="W62" i="29"/>
  <c r="W61" i="29"/>
  <c r="W60" i="29"/>
  <c r="W59" i="29"/>
  <c r="W58" i="29"/>
  <c r="W57" i="29"/>
  <c r="W56" i="29"/>
  <c r="J46" i="29"/>
  <c r="J44" i="29"/>
  <c r="J43" i="29"/>
  <c r="J34" i="29"/>
  <c r="J31" i="29"/>
  <c r="J29" i="29"/>
  <c r="U45" i="28"/>
  <c r="U44" i="28"/>
  <c r="U43" i="28"/>
  <c r="U42" i="28"/>
  <c r="U41" i="28"/>
  <c r="U40" i="28"/>
  <c r="U39" i="28"/>
  <c r="U38" i="28"/>
  <c r="U37" i="28"/>
  <c r="U36" i="28"/>
  <c r="U35" i="28"/>
  <c r="U34" i="28"/>
  <c r="U33" i="28"/>
  <c r="U32" i="28"/>
  <c r="U31" i="28"/>
  <c r="U30" i="28"/>
  <c r="U29" i="28"/>
  <c r="J25" i="28"/>
  <c r="J23" i="28"/>
  <c r="F12" i="13"/>
  <c r="F11" i="13"/>
  <c r="H17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L76" i="19"/>
  <c r="L75" i="19"/>
  <c r="L74" i="19"/>
  <c r="L73" i="19"/>
  <c r="L72" i="19"/>
  <c r="L71" i="19"/>
  <c r="L70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4" i="19"/>
  <c r="L13" i="19"/>
  <c r="L15" i="19"/>
  <c r="L12" i="19"/>
  <c r="L11" i="19"/>
  <c r="P33" i="30"/>
  <c r="P64" i="30"/>
  <c r="P63" i="30"/>
  <c r="P62" i="30"/>
  <c r="P61" i="30"/>
  <c r="P60" i="30"/>
  <c r="P59" i="30"/>
  <c r="P58" i="30"/>
  <c r="P57" i="30"/>
  <c r="P56" i="30"/>
  <c r="P55" i="30"/>
  <c r="P54" i="30"/>
  <c r="P51" i="30"/>
  <c r="P49" i="30"/>
  <c r="P46" i="30"/>
  <c r="P44" i="30"/>
  <c r="P43" i="30"/>
  <c r="P42" i="30"/>
  <c r="P39" i="30"/>
  <c r="P41" i="30"/>
  <c r="P52" i="30"/>
  <c r="P50" i="30"/>
  <c r="P48" i="30"/>
  <c r="P47" i="30"/>
  <c r="P45" i="30"/>
  <c r="P37" i="30"/>
  <c r="P40" i="30"/>
  <c r="P38" i="30"/>
  <c r="P36" i="30"/>
  <c r="P31" i="30"/>
  <c r="P34" i="30"/>
  <c r="P35" i="30"/>
  <c r="P32" i="30"/>
  <c r="P30" i="30"/>
  <c r="P29" i="30"/>
  <c r="P28" i="30"/>
  <c r="P27" i="30"/>
  <c r="P26" i="30"/>
  <c r="P25" i="30"/>
  <c r="P19" i="30"/>
  <c r="P23" i="30"/>
  <c r="P22" i="30"/>
  <c r="P24" i="30"/>
  <c r="P17" i="30"/>
  <c r="P16" i="30"/>
  <c r="P21" i="30"/>
  <c r="P20" i="30"/>
  <c r="P18" i="30"/>
  <c r="P11" i="30"/>
  <c r="P15" i="30"/>
  <c r="P14" i="30"/>
  <c r="P13" i="30"/>
  <c r="P12" i="30"/>
  <c r="P12" i="7"/>
  <c r="P11" i="7"/>
  <c r="P28" i="7"/>
  <c r="P27" i="7"/>
  <c r="P26" i="7"/>
  <c r="P25" i="7"/>
  <c r="P22" i="7"/>
  <c r="P20" i="7"/>
  <c r="P19" i="7"/>
  <c r="P18" i="7"/>
  <c r="P17" i="7"/>
  <c r="P23" i="7"/>
  <c r="P21" i="7"/>
  <c r="P15" i="7"/>
  <c r="P14" i="7"/>
  <c r="P13" i="7"/>
  <c r="K33" i="9"/>
  <c r="K32" i="9"/>
  <c r="K31" i="9"/>
  <c r="K30" i="9"/>
  <c r="K29" i="9"/>
  <c r="K27" i="9"/>
  <c r="K26" i="9"/>
  <c r="K25" i="9"/>
  <c r="K24" i="9"/>
  <c r="K23" i="9"/>
  <c r="K22" i="9"/>
  <c r="K20" i="9"/>
  <c r="K19" i="9"/>
  <c r="K18" i="9"/>
  <c r="K16" i="9"/>
  <c r="K15" i="9"/>
  <c r="K17" i="9"/>
  <c r="K14" i="9"/>
  <c r="K13" i="9"/>
  <c r="K12" i="9"/>
  <c r="K11" i="9"/>
  <c r="K32" i="25"/>
  <c r="L21" i="35"/>
  <c r="L39" i="35"/>
  <c r="L38" i="35"/>
  <c r="L37" i="35"/>
  <c r="L19" i="35"/>
  <c r="L36" i="35"/>
  <c r="L35" i="35"/>
  <c r="L34" i="35"/>
  <c r="L33" i="35"/>
  <c r="L32" i="35"/>
  <c r="L20" i="35"/>
  <c r="L31" i="35"/>
  <c r="L30" i="35"/>
  <c r="L29" i="35"/>
  <c r="L28" i="35"/>
  <c r="L27" i="35"/>
  <c r="L26" i="35"/>
  <c r="L25" i="35"/>
  <c r="L24" i="35"/>
  <c r="L23" i="35"/>
  <c r="L22" i="35"/>
  <c r="L18" i="35"/>
  <c r="L17" i="35"/>
  <c r="L15" i="35"/>
  <c r="L14" i="35"/>
  <c r="L13" i="35"/>
  <c r="L16" i="35"/>
  <c r="L11" i="35"/>
  <c r="L12" i="35"/>
  <c r="N64" i="30"/>
  <c r="N63" i="30"/>
  <c r="N62" i="30"/>
  <c r="N61" i="30"/>
  <c r="N60" i="30"/>
  <c r="N59" i="30"/>
  <c r="N58" i="30"/>
  <c r="N57" i="30"/>
  <c r="N56" i="30"/>
  <c r="N55" i="30"/>
  <c r="N54" i="30"/>
  <c r="N53" i="30"/>
  <c r="N51" i="30"/>
  <c r="N49" i="30"/>
  <c r="N46" i="30"/>
  <c r="N44" i="30"/>
  <c r="N43" i="30"/>
  <c r="N42" i="30"/>
  <c r="N39" i="30"/>
  <c r="N41" i="30"/>
  <c r="N52" i="30"/>
  <c r="N50" i="30"/>
  <c r="N48" i="30"/>
  <c r="N34" i="30"/>
  <c r="N47" i="30"/>
  <c r="N45" i="30"/>
  <c r="N40" i="30"/>
  <c r="N37" i="30"/>
  <c r="N31" i="30"/>
  <c r="N29" i="30"/>
  <c r="N35" i="30"/>
  <c r="N36" i="30"/>
  <c r="N32" i="30"/>
  <c r="N26" i="30"/>
  <c r="N38" i="30"/>
  <c r="N27" i="30"/>
  <c r="N33" i="30"/>
  <c r="N23" i="30"/>
  <c r="N19" i="30"/>
  <c r="N25" i="30"/>
  <c r="N30" i="30"/>
  <c r="N24" i="30"/>
  <c r="N28" i="30"/>
  <c r="N17" i="30"/>
  <c r="N22" i="30"/>
  <c r="N16" i="30"/>
  <c r="N18" i="30"/>
  <c r="N20" i="30"/>
  <c r="N21" i="30"/>
  <c r="N14" i="30"/>
  <c r="N15" i="30"/>
  <c r="N11" i="30"/>
  <c r="N13" i="30"/>
  <c r="N12" i="30"/>
  <c r="N11" i="7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7" i="29"/>
  <c r="H46" i="29"/>
  <c r="H45" i="29"/>
  <c r="H44" i="29"/>
  <c r="H43" i="29"/>
  <c r="H42" i="29"/>
  <c r="H41" i="29"/>
  <c r="H40" i="29"/>
  <c r="H39" i="29"/>
  <c r="H38" i="29"/>
  <c r="H36" i="29"/>
  <c r="H35" i="29"/>
  <c r="H34" i="29"/>
  <c r="H33" i="29"/>
  <c r="H32" i="29"/>
  <c r="H31" i="29"/>
  <c r="H30" i="29"/>
  <c r="H29" i="29"/>
  <c r="H27" i="29"/>
  <c r="H24" i="29"/>
  <c r="H48" i="29"/>
  <c r="H15" i="29"/>
  <c r="H14" i="29"/>
  <c r="H20" i="29"/>
  <c r="H18" i="29"/>
  <c r="H22" i="29"/>
  <c r="H23" i="29"/>
  <c r="H25" i="29"/>
  <c r="H37" i="29"/>
  <c r="H26" i="29"/>
  <c r="H28" i="29"/>
  <c r="H17" i="29"/>
  <c r="H21" i="29"/>
  <c r="H19" i="29"/>
  <c r="H13" i="29"/>
  <c r="H16" i="29"/>
  <c r="H12" i="29"/>
  <c r="H11" i="29"/>
  <c r="I33" i="9"/>
  <c r="I32" i="9"/>
  <c r="I31" i="9"/>
  <c r="I30" i="9"/>
  <c r="I29" i="9"/>
  <c r="I28" i="9"/>
  <c r="I27" i="9"/>
  <c r="I26" i="9"/>
  <c r="I25" i="9"/>
  <c r="I24" i="9"/>
  <c r="I23" i="9"/>
  <c r="I22" i="9"/>
  <c r="I20" i="9"/>
  <c r="I19" i="9"/>
  <c r="I18" i="9"/>
  <c r="I16" i="9"/>
  <c r="I21" i="9"/>
  <c r="I14" i="9"/>
  <c r="I15" i="9"/>
  <c r="I17" i="9"/>
  <c r="I12" i="9"/>
  <c r="I11" i="9"/>
  <c r="I13" i="9"/>
  <c r="L64" i="30"/>
  <c r="L63" i="30"/>
  <c r="L62" i="30"/>
  <c r="L61" i="30"/>
  <c r="L60" i="30"/>
  <c r="L59" i="30"/>
  <c r="L58" i="30"/>
  <c r="L57" i="30"/>
  <c r="L56" i="30"/>
  <c r="L55" i="30"/>
  <c r="L54" i="30"/>
  <c r="L53" i="30"/>
  <c r="L51" i="30"/>
  <c r="L49" i="30"/>
  <c r="L46" i="30"/>
  <c r="L44" i="30"/>
  <c r="L43" i="30"/>
  <c r="L41" i="30"/>
  <c r="L42" i="30"/>
  <c r="L39" i="30"/>
  <c r="L52" i="30"/>
  <c r="L50" i="30"/>
  <c r="L48" i="30"/>
  <c r="L34" i="30"/>
  <c r="L47" i="30"/>
  <c r="L45" i="30"/>
  <c r="L37" i="30"/>
  <c r="L40" i="30"/>
  <c r="L33" i="30"/>
  <c r="L31" i="30"/>
  <c r="L29" i="30"/>
  <c r="L35" i="30"/>
  <c r="L36" i="30"/>
  <c r="L32" i="30"/>
  <c r="L26" i="30"/>
  <c r="L38" i="30"/>
  <c r="L27" i="30"/>
  <c r="L19" i="30"/>
  <c r="L28" i="30"/>
  <c r="L23" i="30"/>
  <c r="L25" i="30"/>
  <c r="L22" i="30"/>
  <c r="L30" i="30"/>
  <c r="L24" i="30"/>
  <c r="L17" i="30"/>
  <c r="L11" i="30"/>
  <c r="L16" i="30"/>
  <c r="L18" i="30"/>
  <c r="L20" i="30"/>
  <c r="L21" i="30"/>
  <c r="L14" i="30"/>
  <c r="L15" i="30"/>
  <c r="L13" i="30"/>
  <c r="L12" i="30"/>
  <c r="J30" i="19"/>
  <c r="J100" i="19"/>
  <c r="J99" i="19"/>
  <c r="J31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28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20" i="19"/>
  <c r="J37" i="19"/>
  <c r="J36" i="19"/>
  <c r="J35" i="19"/>
  <c r="J34" i="19"/>
  <c r="J33" i="19"/>
  <c r="J32" i="19"/>
  <c r="J23" i="19"/>
  <c r="J29" i="19"/>
  <c r="J27" i="19"/>
  <c r="J21" i="19"/>
  <c r="J26" i="19"/>
  <c r="J25" i="19"/>
  <c r="J24" i="19"/>
  <c r="J19" i="19"/>
  <c r="J18" i="19"/>
  <c r="J22" i="19"/>
  <c r="J14" i="19"/>
  <c r="J17" i="19"/>
  <c r="J16" i="19"/>
  <c r="J13" i="19"/>
  <c r="J15" i="19"/>
  <c r="J12" i="19"/>
  <c r="J11" i="19"/>
  <c r="J28" i="7"/>
  <c r="J27" i="7"/>
  <c r="J26" i="7"/>
  <c r="J25" i="7"/>
  <c r="J24" i="7"/>
  <c r="J22" i="7"/>
  <c r="J20" i="7"/>
  <c r="J19" i="7"/>
  <c r="J18" i="7"/>
  <c r="J17" i="7"/>
  <c r="J23" i="7"/>
  <c r="J21" i="7"/>
  <c r="J15" i="7"/>
  <c r="J11" i="7"/>
  <c r="J14" i="7"/>
  <c r="J16" i="7"/>
  <c r="J13" i="7"/>
  <c r="J12" i="7"/>
  <c r="J42" i="30"/>
  <c r="J39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1" i="30"/>
  <c r="J49" i="30"/>
  <c r="J46" i="30"/>
  <c r="J44" i="30"/>
  <c r="J43" i="30"/>
  <c r="J41" i="30"/>
  <c r="J52" i="30"/>
  <c r="J50" i="30"/>
  <c r="J48" i="30"/>
  <c r="J34" i="30"/>
  <c r="J47" i="30"/>
  <c r="J45" i="30"/>
  <c r="J26" i="30"/>
  <c r="J28" i="30"/>
  <c r="J36" i="30"/>
  <c r="J37" i="30"/>
  <c r="J40" i="30"/>
  <c r="J25" i="30"/>
  <c r="J33" i="30"/>
  <c r="J19" i="30"/>
  <c r="J31" i="30"/>
  <c r="J29" i="30"/>
  <c r="J20" i="30"/>
  <c r="J30" i="30"/>
  <c r="J17" i="30"/>
  <c r="J22" i="30"/>
  <c r="J16" i="30"/>
  <c r="J35" i="30"/>
  <c r="J32" i="30"/>
  <c r="J24" i="30"/>
  <c r="J14" i="30"/>
  <c r="J11" i="30"/>
  <c r="J21" i="30"/>
  <c r="J38" i="30"/>
  <c r="J15" i="30"/>
  <c r="J13" i="30"/>
  <c r="J27" i="30"/>
  <c r="J18" i="30"/>
  <c r="J12" i="30"/>
  <c r="J23" i="30"/>
  <c r="Y26" i="2"/>
  <c r="Y25" i="2"/>
  <c r="Y24" i="2"/>
  <c r="Y23" i="2"/>
  <c r="Y22" i="2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3" i="2"/>
  <c r="H14" i="2"/>
  <c r="H12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3" i="2"/>
  <c r="J14" i="2"/>
  <c r="J12" i="2"/>
  <c r="J39" i="31"/>
  <c r="J38" i="31"/>
  <c r="J37" i="31"/>
  <c r="J36" i="31"/>
  <c r="J35" i="31"/>
  <c r="J34" i="31"/>
  <c r="J33" i="31"/>
  <c r="J32" i="31"/>
  <c r="J24" i="31"/>
  <c r="J23" i="31"/>
  <c r="J20" i="31"/>
  <c r="J19" i="31"/>
  <c r="J18" i="31"/>
  <c r="J17" i="31"/>
  <c r="J31" i="31"/>
  <c r="J30" i="31"/>
  <c r="J22" i="31"/>
  <c r="J29" i="31"/>
  <c r="J28" i="31"/>
  <c r="J27" i="31"/>
  <c r="J26" i="31"/>
  <c r="J25" i="31"/>
  <c r="J21" i="31"/>
  <c r="J15" i="31"/>
  <c r="J12" i="31"/>
  <c r="J16" i="31"/>
  <c r="J14" i="31"/>
  <c r="J11" i="31"/>
  <c r="J13" i="31"/>
  <c r="H26" i="19"/>
  <c r="H30" i="19"/>
  <c r="H100" i="19"/>
  <c r="H99" i="19"/>
  <c r="H31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28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14" i="19"/>
  <c r="H43" i="19"/>
  <c r="H42" i="19"/>
  <c r="H41" i="19"/>
  <c r="H40" i="19"/>
  <c r="H39" i="19"/>
  <c r="H16" i="19"/>
  <c r="H38" i="19"/>
  <c r="H20" i="19"/>
  <c r="H37" i="19"/>
  <c r="H36" i="19"/>
  <c r="H17" i="19"/>
  <c r="H35" i="19"/>
  <c r="H34" i="19"/>
  <c r="H33" i="19"/>
  <c r="H32" i="19"/>
  <c r="H23" i="19"/>
  <c r="H29" i="19"/>
  <c r="H21" i="19"/>
  <c r="H27" i="19"/>
  <c r="H25" i="19"/>
  <c r="H24" i="19"/>
  <c r="H19" i="19"/>
  <c r="H18" i="19"/>
  <c r="H12" i="19"/>
  <c r="H22" i="19"/>
  <c r="H15" i="19"/>
  <c r="H11" i="19"/>
  <c r="H13" i="19"/>
  <c r="H13" i="42"/>
  <c r="F26" i="19"/>
  <c r="F30" i="19"/>
  <c r="F33" i="19"/>
  <c r="F100" i="19"/>
  <c r="F21" i="19"/>
  <c r="F99" i="19"/>
  <c r="F31" i="19"/>
  <c r="F98" i="19"/>
  <c r="F29" i="19"/>
  <c r="F97" i="19"/>
  <c r="F23" i="19"/>
  <c r="F96" i="19"/>
  <c r="F95" i="19"/>
  <c r="F94" i="19"/>
  <c r="F93" i="19"/>
  <c r="F92" i="19"/>
  <c r="F91" i="19"/>
  <c r="F90" i="19"/>
  <c r="F89" i="19"/>
  <c r="F88" i="19"/>
  <c r="F87" i="19"/>
  <c r="F86" i="19"/>
  <c r="F28" i="19"/>
  <c r="F85" i="19"/>
  <c r="F84" i="19"/>
  <c r="F83" i="19"/>
  <c r="F32" i="19"/>
  <c r="F27" i="19"/>
  <c r="F82" i="19"/>
  <c r="F81" i="19"/>
  <c r="F80" i="19"/>
  <c r="F25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24" i="19"/>
  <c r="F52" i="19"/>
  <c r="F51" i="19"/>
  <c r="F50" i="19"/>
  <c r="F19" i="19"/>
  <c r="F49" i="19"/>
  <c r="F48" i="19"/>
  <c r="F47" i="19"/>
  <c r="F46" i="19"/>
  <c r="F45" i="19"/>
  <c r="F44" i="19"/>
  <c r="F14" i="19"/>
  <c r="F43" i="19"/>
  <c r="F22" i="19"/>
  <c r="F42" i="19"/>
  <c r="F41" i="19"/>
  <c r="F40" i="19"/>
  <c r="F39" i="19"/>
  <c r="F16" i="19"/>
  <c r="F18" i="19"/>
  <c r="F38" i="19"/>
  <c r="F20" i="19"/>
  <c r="F37" i="19"/>
  <c r="F15" i="19"/>
  <c r="F36" i="19"/>
  <c r="F17" i="19"/>
  <c r="F12" i="19"/>
  <c r="F35" i="19"/>
  <c r="F34" i="19"/>
  <c r="F13" i="19"/>
  <c r="F11" i="19"/>
  <c r="H42" i="30"/>
  <c r="H39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43" i="30"/>
  <c r="H51" i="30"/>
  <c r="H49" i="30"/>
  <c r="H46" i="30"/>
  <c r="H44" i="30"/>
  <c r="H34" i="30"/>
  <c r="H41" i="30"/>
  <c r="H52" i="30"/>
  <c r="H50" i="30"/>
  <c r="H48" i="30"/>
  <c r="H47" i="30"/>
  <c r="H45" i="30"/>
  <c r="H36" i="30"/>
  <c r="H26" i="30"/>
  <c r="H28" i="30"/>
  <c r="H37" i="30"/>
  <c r="H40" i="30"/>
  <c r="H25" i="30"/>
  <c r="H33" i="30"/>
  <c r="H19" i="30"/>
  <c r="H38" i="30"/>
  <c r="H21" i="30"/>
  <c r="H31" i="30"/>
  <c r="H29" i="30"/>
  <c r="H20" i="30"/>
  <c r="H30" i="30"/>
  <c r="H17" i="30"/>
  <c r="H22" i="30"/>
  <c r="H16" i="30"/>
  <c r="H35" i="30"/>
  <c r="H32" i="30"/>
  <c r="H24" i="30"/>
  <c r="H12" i="30"/>
  <c r="H23" i="30"/>
  <c r="H14" i="30"/>
  <c r="H11" i="30"/>
  <c r="H15" i="30"/>
  <c r="H13" i="30"/>
  <c r="H27" i="30"/>
  <c r="H18" i="30"/>
  <c r="H16" i="7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1" i="25"/>
  <c r="G30" i="25"/>
  <c r="G29" i="25"/>
  <c r="G27" i="25"/>
  <c r="G25" i="25"/>
  <c r="G24" i="25"/>
  <c r="G22" i="25"/>
  <c r="G21" i="25"/>
  <c r="G33" i="25"/>
  <c r="G32" i="25"/>
  <c r="G23" i="25"/>
  <c r="G20" i="25"/>
  <c r="G19" i="25"/>
  <c r="G26" i="25"/>
  <c r="G28" i="25"/>
  <c r="G15" i="25"/>
  <c r="G17" i="25"/>
  <c r="G13" i="25"/>
  <c r="G14" i="25"/>
  <c r="G16" i="25"/>
  <c r="G11" i="25"/>
  <c r="G12" i="25"/>
  <c r="G18" i="25"/>
  <c r="H12" i="38"/>
  <c r="F21" i="39"/>
  <c r="F19" i="39"/>
  <c r="F13" i="39"/>
  <c r="F18" i="39"/>
  <c r="F11" i="39"/>
  <c r="F14" i="39"/>
  <c r="F17" i="39"/>
  <c r="F16" i="39"/>
  <c r="F23" i="7"/>
  <c r="F41" i="30"/>
  <c r="F50" i="30"/>
  <c r="F48" i="30"/>
  <c r="F36" i="30"/>
  <c r="F19" i="30"/>
  <c r="F31" i="31"/>
  <c r="F25" i="31"/>
  <c r="F15" i="31"/>
  <c r="F19" i="37"/>
  <c r="F22" i="38" l="1"/>
  <c r="H12" i="26"/>
  <c r="H14" i="26"/>
  <c r="H16" i="26"/>
  <c r="H17" i="26"/>
  <c r="H16" i="39"/>
  <c r="J16" i="39"/>
  <c r="N16" i="39"/>
  <c r="P16" i="39"/>
  <c r="R16" i="39"/>
  <c r="T16" i="39"/>
  <c r="V16" i="39"/>
  <c r="X16" i="39"/>
  <c r="Z16" i="39"/>
  <c r="H17" i="39"/>
  <c r="J17" i="39"/>
  <c r="L17" i="39"/>
  <c r="N17" i="39"/>
  <c r="P17" i="39"/>
  <c r="R17" i="39"/>
  <c r="T17" i="39"/>
  <c r="V17" i="39"/>
  <c r="X17" i="39"/>
  <c r="Z17" i="39"/>
  <c r="H14" i="39"/>
  <c r="J14" i="39"/>
  <c r="L14" i="39"/>
  <c r="N14" i="39"/>
  <c r="P14" i="39"/>
  <c r="R14" i="39"/>
  <c r="T14" i="39"/>
  <c r="V14" i="39"/>
  <c r="X14" i="39"/>
  <c r="Z14" i="39"/>
  <c r="H11" i="39"/>
  <c r="J11" i="39"/>
  <c r="L11" i="39"/>
  <c r="N11" i="39"/>
  <c r="P11" i="39"/>
  <c r="R11" i="39"/>
  <c r="T11" i="39"/>
  <c r="V11" i="39"/>
  <c r="X11" i="39"/>
  <c r="Z11" i="39"/>
  <c r="H18" i="39"/>
  <c r="J18" i="39"/>
  <c r="L18" i="39"/>
  <c r="N18" i="39"/>
  <c r="P18" i="39"/>
  <c r="R18" i="39"/>
  <c r="T18" i="39"/>
  <c r="V18" i="39"/>
  <c r="X18" i="39"/>
  <c r="Z18" i="39"/>
  <c r="H13" i="39"/>
  <c r="J13" i="39"/>
  <c r="L13" i="39"/>
  <c r="N13" i="39"/>
  <c r="P13" i="39"/>
  <c r="R13" i="39"/>
  <c r="T13" i="39"/>
  <c r="V13" i="39"/>
  <c r="X13" i="39"/>
  <c r="Z13" i="39"/>
  <c r="H19" i="39"/>
  <c r="J19" i="39"/>
  <c r="L19" i="39"/>
  <c r="N19" i="39"/>
  <c r="P19" i="39"/>
  <c r="R19" i="39"/>
  <c r="T19" i="39"/>
  <c r="V19" i="39"/>
  <c r="X19" i="39"/>
  <c r="Z19" i="39"/>
  <c r="F15" i="39"/>
  <c r="H15" i="39"/>
  <c r="J15" i="39"/>
  <c r="L15" i="39"/>
  <c r="N15" i="39"/>
  <c r="P15" i="39"/>
  <c r="T15" i="39"/>
  <c r="V15" i="39"/>
  <c r="X15" i="39"/>
  <c r="Z15" i="39"/>
  <c r="F12" i="39"/>
  <c r="H12" i="39"/>
  <c r="J12" i="39"/>
  <c r="L12" i="39"/>
  <c r="N12" i="39"/>
  <c r="P12" i="39"/>
  <c r="R12" i="39"/>
  <c r="T12" i="39"/>
  <c r="V12" i="39"/>
  <c r="X12" i="39"/>
  <c r="Z12" i="39"/>
  <c r="F20" i="39"/>
  <c r="H20" i="39"/>
  <c r="J20" i="39"/>
  <c r="L20" i="39"/>
  <c r="N20" i="39"/>
  <c r="P20" i="39"/>
  <c r="R20" i="39"/>
  <c r="T20" i="39"/>
  <c r="V20" i="39"/>
  <c r="X20" i="39"/>
  <c r="Z20" i="39"/>
  <c r="H21" i="39"/>
  <c r="J21" i="39"/>
  <c r="L21" i="39"/>
  <c r="N21" i="39"/>
  <c r="P21" i="39"/>
  <c r="R21" i="39"/>
  <c r="T21" i="39"/>
  <c r="V21" i="39"/>
  <c r="X21" i="39"/>
  <c r="Z21" i="39"/>
  <c r="F22" i="39"/>
  <c r="H22" i="39"/>
  <c r="J22" i="39"/>
  <c r="L22" i="39"/>
  <c r="N22" i="39"/>
  <c r="P22" i="39"/>
  <c r="R22" i="39"/>
  <c r="T22" i="39"/>
  <c r="V22" i="39"/>
  <c r="X22" i="39"/>
  <c r="Z22" i="39"/>
  <c r="F23" i="39"/>
  <c r="H23" i="39"/>
  <c r="J23" i="39"/>
  <c r="L23" i="39"/>
  <c r="N23" i="39"/>
  <c r="P23" i="39"/>
  <c r="R23" i="39"/>
  <c r="T23" i="39"/>
  <c r="V23" i="39"/>
  <c r="X23" i="39"/>
  <c r="Z23" i="39"/>
  <c r="F24" i="39"/>
  <c r="H24" i="39"/>
  <c r="J24" i="39"/>
  <c r="L24" i="39"/>
  <c r="N24" i="39"/>
  <c r="P24" i="39"/>
  <c r="R24" i="39"/>
  <c r="T24" i="39"/>
  <c r="V24" i="39"/>
  <c r="X24" i="39"/>
  <c r="Z24" i="39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5" i="28"/>
  <c r="T24" i="28"/>
  <c r="T23" i="28"/>
  <c r="T22" i="28"/>
  <c r="T21" i="28"/>
  <c r="T20" i="28"/>
  <c r="T19" i="28"/>
  <c r="T18" i="28"/>
  <c r="T16" i="28"/>
  <c r="T17" i="28"/>
  <c r="T14" i="28"/>
  <c r="T11" i="28"/>
  <c r="T26" i="28"/>
  <c r="T13" i="28"/>
  <c r="T12" i="28"/>
  <c r="T15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5" i="29"/>
  <c r="V54" i="29"/>
  <c r="V53" i="29"/>
  <c r="V52" i="29"/>
  <c r="V51" i="29"/>
  <c r="V50" i="29"/>
  <c r="V49" i="29"/>
  <c r="V47" i="29"/>
  <c r="V46" i="29"/>
  <c r="V45" i="29"/>
  <c r="V44" i="29"/>
  <c r="V43" i="29"/>
  <c r="V42" i="29"/>
  <c r="V41" i="29"/>
  <c r="V40" i="29"/>
  <c r="V39" i="29"/>
  <c r="V38" i="29"/>
  <c r="V36" i="29"/>
  <c r="V35" i="29"/>
  <c r="V34" i="29"/>
  <c r="V33" i="29"/>
  <c r="V32" i="29"/>
  <c r="V31" i="29"/>
  <c r="V30" i="29"/>
  <c r="V27" i="29"/>
  <c r="V29" i="29"/>
  <c r="V15" i="29"/>
  <c r="V24" i="29"/>
  <c r="V48" i="29"/>
  <c r="V20" i="29"/>
  <c r="V14" i="29"/>
  <c r="V25" i="29"/>
  <c r="V18" i="29"/>
  <c r="V21" i="29"/>
  <c r="V28" i="29"/>
  <c r="V22" i="29"/>
  <c r="V23" i="29"/>
  <c r="V37" i="29"/>
  <c r="V26" i="29"/>
  <c r="V17" i="29"/>
  <c r="V19" i="29"/>
  <c r="V16" i="29"/>
  <c r="V12" i="29"/>
  <c r="V13" i="29"/>
  <c r="V11" i="29"/>
  <c r="X25" i="31" l="1"/>
  <c r="X15" i="31"/>
  <c r="AD21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3" i="38"/>
  <c r="X24" i="38"/>
  <c r="X23" i="38"/>
  <c r="X16" i="38"/>
  <c r="X26" i="38"/>
  <c r="X28" i="38"/>
  <c r="X27" i="38"/>
  <c r="X25" i="38"/>
  <c r="X21" i="38"/>
  <c r="X19" i="38"/>
  <c r="X15" i="38"/>
  <c r="X22" i="38"/>
  <c r="X20" i="38"/>
  <c r="X17" i="38"/>
  <c r="X18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5" i="42"/>
  <c r="X13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60" i="29"/>
  <c r="T59" i="29"/>
  <c r="T46" i="29"/>
  <c r="T57" i="29"/>
  <c r="T52" i="29"/>
  <c r="T56" i="29"/>
  <c r="T55" i="29"/>
  <c r="T54" i="29"/>
  <c r="T53" i="29"/>
  <c r="T50" i="29"/>
  <c r="T51" i="29"/>
  <c r="T49" i="29"/>
  <c r="T47" i="29"/>
  <c r="T45" i="29"/>
  <c r="T44" i="29"/>
  <c r="T43" i="29"/>
  <c r="T42" i="29"/>
  <c r="T41" i="29"/>
  <c r="T40" i="29"/>
  <c r="T39" i="29"/>
  <c r="T31" i="29"/>
  <c r="T38" i="29"/>
  <c r="T36" i="29"/>
  <c r="T27" i="29"/>
  <c r="T34" i="29"/>
  <c r="T35" i="29"/>
  <c r="T33" i="29"/>
  <c r="T32" i="29"/>
  <c r="T30" i="29"/>
  <c r="T29" i="29"/>
  <c r="T48" i="29"/>
  <c r="T15" i="29"/>
  <c r="T24" i="29"/>
  <c r="T20" i="29"/>
  <c r="T14" i="29"/>
  <c r="T21" i="29"/>
  <c r="T28" i="29"/>
  <c r="T25" i="29"/>
  <c r="T18" i="29"/>
  <c r="T22" i="29"/>
  <c r="T17" i="29"/>
  <c r="T26" i="29"/>
  <c r="T19" i="29"/>
  <c r="T23" i="29"/>
  <c r="T37" i="29"/>
  <c r="T16" i="29"/>
  <c r="T13" i="29"/>
  <c r="T11" i="29"/>
  <c r="T12" i="29"/>
  <c r="U70" i="29"/>
  <c r="V44" i="28"/>
  <c r="R35" i="28"/>
  <c r="V43" i="28"/>
  <c r="R14" i="28"/>
  <c r="R45" i="28"/>
  <c r="R43" i="28"/>
  <c r="R42" i="28"/>
  <c r="R41" i="28"/>
  <c r="R40" i="28"/>
  <c r="R39" i="28"/>
  <c r="R38" i="28"/>
  <c r="R37" i="28"/>
  <c r="R36" i="28"/>
  <c r="R30" i="28"/>
  <c r="R34" i="28"/>
  <c r="R33" i="28"/>
  <c r="R32" i="28"/>
  <c r="R31" i="28"/>
  <c r="R29" i="28"/>
  <c r="R28" i="28"/>
  <c r="R27" i="28"/>
  <c r="R25" i="28"/>
  <c r="R22" i="28"/>
  <c r="R23" i="28"/>
  <c r="R21" i="28"/>
  <c r="R20" i="28"/>
  <c r="R16" i="28"/>
  <c r="R19" i="28"/>
  <c r="R18" i="28"/>
  <c r="R17" i="28"/>
  <c r="R26" i="28"/>
  <c r="R13" i="28"/>
  <c r="R15" i="28"/>
  <c r="R12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5" i="42"/>
  <c r="V13" i="42"/>
  <c r="V11" i="42"/>
  <c r="V12" i="42"/>
  <c r="R14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0" i="37"/>
  <c r="R13" i="37"/>
  <c r="R12" i="37"/>
  <c r="R19" i="37"/>
  <c r="R28" i="37"/>
  <c r="R27" i="37"/>
  <c r="R26" i="37"/>
  <c r="R25" i="37"/>
  <c r="R21" i="37"/>
  <c r="R24" i="37"/>
  <c r="R23" i="37"/>
  <c r="R22" i="37"/>
  <c r="R11" i="37"/>
  <c r="R17" i="37"/>
  <c r="R18" i="37"/>
  <c r="R16" i="37"/>
  <c r="R15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2" i="2"/>
  <c r="T11" i="2"/>
  <c r="T13" i="2"/>
  <c r="T14" i="2"/>
  <c r="V14" i="2"/>
  <c r="V13" i="2"/>
  <c r="V11" i="2"/>
  <c r="V12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8" i="31"/>
  <c r="T37" i="31"/>
  <c r="T36" i="31"/>
  <c r="T35" i="31"/>
  <c r="T34" i="31"/>
  <c r="T33" i="31"/>
  <c r="T32" i="31"/>
  <c r="T24" i="31"/>
  <c r="T23" i="31"/>
  <c r="T20" i="31"/>
  <c r="T19" i="31"/>
  <c r="T18" i="31"/>
  <c r="T17" i="31"/>
  <c r="T30" i="31"/>
  <c r="T28" i="31"/>
  <c r="T27" i="31"/>
  <c r="T31" i="31"/>
  <c r="T22" i="31"/>
  <c r="T29" i="31"/>
  <c r="T26" i="31"/>
  <c r="T25" i="31"/>
  <c r="T13" i="31"/>
  <c r="T21" i="31"/>
  <c r="T15" i="31"/>
  <c r="T12" i="31"/>
  <c r="T16" i="31"/>
  <c r="T14" i="31"/>
  <c r="T11" i="31"/>
  <c r="Z28" i="7" l="1"/>
  <c r="Z27" i="7"/>
  <c r="Z26" i="7"/>
  <c r="Z25" i="7"/>
  <c r="Z24" i="7"/>
  <c r="Z22" i="7"/>
  <c r="Z20" i="7"/>
  <c r="Z19" i="7"/>
  <c r="Z18" i="7"/>
  <c r="Z17" i="7"/>
  <c r="Z23" i="7"/>
  <c r="Z21" i="7"/>
  <c r="Z15" i="7"/>
  <c r="Z16" i="7"/>
  <c r="Z11" i="7"/>
  <c r="Z14" i="7"/>
  <c r="Z13" i="7"/>
  <c r="Z12" i="7"/>
  <c r="R24" i="30"/>
  <c r="AB42" i="30"/>
  <c r="AB39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43" i="30"/>
  <c r="AB51" i="30"/>
  <c r="AB49" i="30"/>
  <c r="AB50" i="30"/>
  <c r="AB46" i="30"/>
  <c r="AB44" i="30"/>
  <c r="AB34" i="30"/>
  <c r="AB41" i="30"/>
  <c r="AB52" i="30"/>
  <c r="AB48" i="30"/>
  <c r="AB47" i="30"/>
  <c r="AB45" i="30"/>
  <c r="AB36" i="30"/>
  <c r="AB26" i="30"/>
  <c r="AB28" i="30"/>
  <c r="AB37" i="30"/>
  <c r="AB40" i="30"/>
  <c r="AB25" i="30"/>
  <c r="AB33" i="30"/>
  <c r="AB19" i="30"/>
  <c r="AB38" i="30"/>
  <c r="AB21" i="30"/>
  <c r="AB31" i="30"/>
  <c r="AB29" i="30"/>
  <c r="AB20" i="30"/>
  <c r="AB30" i="30"/>
  <c r="AB22" i="30"/>
  <c r="AB17" i="30"/>
  <c r="AB35" i="30"/>
  <c r="AB16" i="30"/>
  <c r="AB23" i="30"/>
  <c r="AB12" i="30"/>
  <c r="AB24" i="30"/>
  <c r="AB14" i="30"/>
  <c r="AB32" i="30"/>
  <c r="AB11" i="30"/>
  <c r="AB15" i="30"/>
  <c r="AB13" i="30"/>
  <c r="AB27" i="30"/>
  <c r="AB18" i="30"/>
  <c r="U33" i="9" l="1"/>
  <c r="U32" i="9"/>
  <c r="U31" i="9"/>
  <c r="U30" i="9"/>
  <c r="U29" i="9"/>
  <c r="U28" i="9"/>
  <c r="U27" i="9"/>
  <c r="U26" i="9"/>
  <c r="U25" i="9"/>
  <c r="U24" i="9"/>
  <c r="U23" i="9"/>
  <c r="U20" i="9"/>
  <c r="U22" i="9"/>
  <c r="U19" i="9"/>
  <c r="U18" i="9"/>
  <c r="U17" i="9"/>
  <c r="U16" i="9"/>
  <c r="U14" i="9"/>
  <c r="U21" i="9"/>
  <c r="U15" i="9"/>
  <c r="U12" i="9"/>
  <c r="U11" i="9"/>
  <c r="U13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7" i="25"/>
  <c r="U36" i="25"/>
  <c r="U35" i="25"/>
  <c r="U34" i="25"/>
  <c r="U31" i="25"/>
  <c r="U30" i="25"/>
  <c r="U29" i="25"/>
  <c r="U27" i="25"/>
  <c r="U25" i="25"/>
  <c r="U20" i="25"/>
  <c r="U24" i="25"/>
  <c r="U22" i="25"/>
  <c r="U23" i="25"/>
  <c r="U21" i="25"/>
  <c r="U33" i="25"/>
  <c r="U32" i="25"/>
  <c r="U26" i="25"/>
  <c r="U19" i="25"/>
  <c r="U11" i="25"/>
  <c r="U15" i="25"/>
  <c r="U28" i="25"/>
  <c r="U13" i="25"/>
  <c r="U17" i="25"/>
  <c r="U16" i="25"/>
  <c r="U14" i="25"/>
  <c r="U12" i="25"/>
  <c r="U18" i="25"/>
  <c r="Z24" i="2" l="1"/>
  <c r="V39" i="31"/>
  <c r="V38" i="31"/>
  <c r="V37" i="31"/>
  <c r="V36" i="31"/>
  <c r="V35" i="31"/>
  <c r="V34" i="31"/>
  <c r="V33" i="31"/>
  <c r="V32" i="31"/>
  <c r="V24" i="31"/>
  <c r="V23" i="31"/>
  <c r="V20" i="31"/>
  <c r="V19" i="31"/>
  <c r="V18" i="31"/>
  <c r="V17" i="31"/>
  <c r="V30" i="31"/>
  <c r="V22" i="31"/>
  <c r="V28" i="31"/>
  <c r="V27" i="31"/>
  <c r="V31" i="31"/>
  <c r="V29" i="31"/>
  <c r="V25" i="31"/>
  <c r="V26" i="31"/>
  <c r="V21" i="31"/>
  <c r="V15" i="31"/>
  <c r="V13" i="31"/>
  <c r="V12" i="31"/>
  <c r="V16" i="31"/>
  <c r="V11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2" i="7"/>
  <c r="AB20" i="7"/>
  <c r="AB19" i="7"/>
  <c r="AB18" i="7"/>
  <c r="AB17" i="7"/>
  <c r="AB23" i="7"/>
  <c r="AB21" i="7"/>
  <c r="AB16" i="7"/>
  <c r="AB15" i="7"/>
  <c r="AB11" i="7"/>
  <c r="AB14" i="7"/>
  <c r="AB13" i="7"/>
  <c r="AB12" i="7"/>
  <c r="AD42" i="30"/>
  <c r="AD39" i="30"/>
  <c r="AD64" i="30"/>
  <c r="AD63" i="30"/>
  <c r="AD62" i="30"/>
  <c r="AD61" i="30"/>
  <c r="AD60" i="30"/>
  <c r="AD59" i="30"/>
  <c r="AD50" i="30"/>
  <c r="AD58" i="30"/>
  <c r="AD57" i="30"/>
  <c r="AD56" i="30"/>
  <c r="AD55" i="30"/>
  <c r="AD54" i="30"/>
  <c r="AD53" i="30"/>
  <c r="AD43" i="30"/>
  <c r="AD51" i="30"/>
  <c r="AD49" i="30"/>
  <c r="AD46" i="30"/>
  <c r="AD44" i="30"/>
  <c r="AD34" i="30"/>
  <c r="AD41" i="30"/>
  <c r="AD52" i="30"/>
  <c r="AD48" i="30"/>
  <c r="AD47" i="30"/>
  <c r="AD45" i="30"/>
  <c r="AD36" i="30"/>
  <c r="AD26" i="30"/>
  <c r="AD28" i="30"/>
  <c r="AD37" i="30"/>
  <c r="AD40" i="30"/>
  <c r="AD25" i="30"/>
  <c r="AD33" i="30"/>
  <c r="AD19" i="30"/>
  <c r="AD38" i="30"/>
  <c r="AD21" i="30"/>
  <c r="AD31" i="30"/>
  <c r="AD29" i="30"/>
  <c r="AD22" i="30"/>
  <c r="AD20" i="30"/>
  <c r="AD30" i="30"/>
  <c r="AD17" i="30"/>
  <c r="AD35" i="30"/>
  <c r="AD16" i="30"/>
  <c r="AD12" i="30"/>
  <c r="AD23" i="30"/>
  <c r="AD14" i="30"/>
  <c r="AD24" i="30"/>
  <c r="AD11" i="30"/>
  <c r="AD32" i="30"/>
  <c r="AD15" i="30"/>
  <c r="AD27" i="30"/>
  <c r="AD18" i="30"/>
  <c r="AD13" i="30"/>
  <c r="N11" i="35" l="1"/>
  <c r="AA11" i="35" s="1"/>
  <c r="N39" i="35"/>
  <c r="AA39" i="35" s="1"/>
  <c r="X33" i="19"/>
  <c r="X54" i="19"/>
  <c r="AA54" i="19" s="1"/>
  <c r="X64" i="19"/>
  <c r="AA64" i="19" s="1"/>
  <c r="X60" i="19"/>
  <c r="AA60" i="19" s="1"/>
  <c r="X70" i="19"/>
  <c r="AA70" i="19" s="1"/>
  <c r="X73" i="19"/>
  <c r="AA73" i="19" s="1"/>
  <c r="X26" i="19"/>
  <c r="AA26" i="19" s="1"/>
  <c r="X25" i="19"/>
  <c r="AA25" i="19" s="1"/>
  <c r="X84" i="19"/>
  <c r="AA84" i="19" s="1"/>
  <c r="X86" i="19"/>
  <c r="AA86" i="19" s="1"/>
  <c r="X87" i="19"/>
  <c r="AA87" i="19" s="1"/>
  <c r="X29" i="19"/>
  <c r="AA29" i="19" s="1"/>
  <c r="X31" i="19"/>
  <c r="AA31" i="19" s="1"/>
  <c r="X30" i="19"/>
  <c r="AA30" i="19" s="1"/>
  <c r="X100" i="19"/>
  <c r="X21" i="19"/>
  <c r="X99" i="19"/>
  <c r="X77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18" i="19"/>
  <c r="X98" i="19"/>
  <c r="X97" i="19"/>
  <c r="X58" i="19"/>
  <c r="X23" i="19"/>
  <c r="X96" i="19"/>
  <c r="X69" i="19"/>
  <c r="X95" i="19"/>
  <c r="X94" i="19"/>
  <c r="X32" i="19"/>
  <c r="X63" i="19"/>
  <c r="X75" i="19"/>
  <c r="X93" i="19"/>
  <c r="X85" i="19"/>
  <c r="X92" i="19"/>
  <c r="X91" i="19"/>
  <c r="X90" i="19"/>
  <c r="X57" i="19"/>
  <c r="X89" i="19"/>
  <c r="X88" i="19"/>
  <c r="X28" i="19"/>
  <c r="X83" i="19"/>
  <c r="X66" i="19"/>
  <c r="X56" i="19"/>
  <c r="X76" i="19"/>
  <c r="X27" i="19"/>
  <c r="X82" i="19"/>
  <c r="X81" i="19"/>
  <c r="X80" i="19"/>
  <c r="X79" i="19"/>
  <c r="X62" i="19"/>
  <c r="X78" i="19"/>
  <c r="X71" i="19"/>
  <c r="X19" i="19"/>
  <c r="X74" i="19"/>
  <c r="X72" i="19"/>
  <c r="X68" i="19"/>
  <c r="X67" i="19"/>
  <c r="X52" i="19"/>
  <c r="X65" i="19"/>
  <c r="X22" i="19"/>
  <c r="X61" i="19"/>
  <c r="X45" i="19"/>
  <c r="X48" i="19"/>
  <c r="X59" i="19"/>
  <c r="X49" i="19"/>
  <c r="X55" i="19"/>
  <c r="X14" i="19"/>
  <c r="X43" i="19"/>
  <c r="X44" i="19"/>
  <c r="X41" i="19"/>
  <c r="X46" i="19"/>
  <c r="X53" i="19"/>
  <c r="X24" i="19"/>
  <c r="X47" i="19"/>
  <c r="X42" i="19"/>
  <c r="X51" i="19"/>
  <c r="X50" i="19"/>
  <c r="X16" i="19"/>
  <c r="X38" i="19"/>
  <c r="X40" i="19"/>
  <c r="X39" i="19"/>
  <c r="X37" i="19"/>
  <c r="X20" i="19"/>
  <c r="X15" i="19"/>
  <c r="X17" i="19"/>
  <c r="X36" i="19"/>
  <c r="X12" i="19"/>
  <c r="X35" i="19"/>
  <c r="X13" i="19"/>
  <c r="X34" i="19"/>
  <c r="X11" i="19"/>
  <c r="V11" i="19"/>
  <c r="N28" i="35"/>
  <c r="AA28" i="35" s="1"/>
  <c r="N35" i="35"/>
  <c r="AA35" i="35" s="1"/>
  <c r="N31" i="35"/>
  <c r="AA31" i="35" s="1"/>
  <c r="N23" i="35"/>
  <c r="AA23" i="35" s="1"/>
  <c r="N27" i="35"/>
  <c r="N16" i="35"/>
  <c r="AA16" i="35" s="1"/>
  <c r="N21" i="35"/>
  <c r="N38" i="35"/>
  <c r="N37" i="35"/>
  <c r="N32" i="35"/>
  <c r="N19" i="35"/>
  <c r="N36" i="35"/>
  <c r="N22" i="35"/>
  <c r="N17" i="35"/>
  <c r="N26" i="35"/>
  <c r="N34" i="35"/>
  <c r="N33" i="35"/>
  <c r="N30" i="35"/>
  <c r="N25" i="35"/>
  <c r="N12" i="35"/>
  <c r="N29" i="35"/>
  <c r="N18" i="35"/>
  <c r="N15" i="35"/>
  <c r="N14" i="35"/>
  <c r="N24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51" i="29"/>
  <c r="P69" i="29"/>
  <c r="P46" i="29"/>
  <c r="W46" i="29" s="1"/>
  <c r="P49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52" i="29"/>
  <c r="P56" i="29"/>
  <c r="P55" i="29"/>
  <c r="P54" i="29"/>
  <c r="P53" i="29"/>
  <c r="P50" i="29"/>
  <c r="P34" i="29"/>
  <c r="P36" i="29"/>
  <c r="P40" i="29"/>
  <c r="P45" i="29"/>
  <c r="P47" i="29"/>
  <c r="P42" i="29"/>
  <c r="P30" i="29"/>
  <c r="P44" i="29"/>
  <c r="P43" i="29"/>
  <c r="P48" i="29"/>
  <c r="P27" i="29"/>
  <c r="P41" i="29"/>
  <c r="P39" i="29"/>
  <c r="P31" i="29"/>
  <c r="P38" i="29"/>
  <c r="P29" i="29"/>
  <c r="P35" i="29"/>
  <c r="P33" i="29"/>
  <c r="P32" i="29"/>
  <c r="P20" i="29"/>
  <c r="P15" i="29"/>
  <c r="P24" i="29"/>
  <c r="P14" i="29"/>
  <c r="P21" i="29"/>
  <c r="P18" i="29"/>
  <c r="P25" i="29"/>
  <c r="P28" i="29"/>
  <c r="P22" i="29"/>
  <c r="P26" i="29"/>
  <c r="P17" i="29"/>
  <c r="P19" i="29"/>
  <c r="P23" i="29"/>
  <c r="P37" i="29"/>
  <c r="P16" i="29"/>
  <c r="P13" i="29"/>
  <c r="P11" i="29"/>
  <c r="X68" i="29"/>
  <c r="X67" i="29"/>
  <c r="X66" i="29"/>
  <c r="W42" i="28"/>
  <c r="X42" i="28" s="1"/>
  <c r="W41" i="28"/>
  <c r="X41" i="28" s="1"/>
  <c r="W40" i="28"/>
  <c r="X40" i="28" s="1"/>
  <c r="P37" i="28"/>
  <c r="P32" i="28"/>
  <c r="V42" i="28"/>
  <c r="V41" i="28"/>
  <c r="V40" i="28"/>
  <c r="P41" i="28"/>
  <c r="P45" i="28"/>
  <c r="P40" i="28"/>
  <c r="P42" i="28"/>
  <c r="P28" i="28"/>
  <c r="P31" i="28"/>
  <c r="P39" i="28"/>
  <c r="P38" i="28"/>
  <c r="P34" i="28"/>
  <c r="P36" i="28"/>
  <c r="P30" i="28"/>
  <c r="P33" i="28"/>
  <c r="P25" i="28"/>
  <c r="P29" i="28"/>
  <c r="P23" i="28"/>
  <c r="P27" i="28"/>
  <c r="P22" i="28"/>
  <c r="P24" i="28"/>
  <c r="P16" i="28"/>
  <c r="P21" i="28"/>
  <c r="P19" i="28"/>
  <c r="P20" i="28"/>
  <c r="P14" i="28"/>
  <c r="P11" i="28"/>
  <c r="P17" i="28"/>
  <c r="P18" i="28"/>
  <c r="P12" i="28"/>
  <c r="P26" i="28"/>
  <c r="P13" i="28"/>
  <c r="P15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8" i="31"/>
  <c r="R37" i="31"/>
  <c r="Y37" i="31" s="1"/>
  <c r="R24" i="31"/>
  <c r="Y24" i="31" s="1"/>
  <c r="R23" i="31"/>
  <c r="Y23" i="31" s="1"/>
  <c r="R20" i="31"/>
  <c r="Y20" i="31" s="1"/>
  <c r="R39" i="31"/>
  <c r="R38" i="31"/>
  <c r="R32" i="31"/>
  <c r="R36" i="31"/>
  <c r="R35" i="31"/>
  <c r="R19" i="31"/>
  <c r="R33" i="31"/>
  <c r="R34" i="31"/>
  <c r="R17" i="31"/>
  <c r="R27" i="31"/>
  <c r="R22" i="31"/>
  <c r="R30" i="31"/>
  <c r="R31" i="31"/>
  <c r="R28" i="31"/>
  <c r="R26" i="31"/>
  <c r="R25" i="31"/>
  <c r="R21" i="31"/>
  <c r="R13" i="31"/>
  <c r="R15" i="31"/>
  <c r="R29" i="31"/>
  <c r="R16" i="31"/>
  <c r="R12" i="31"/>
  <c r="R11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R21" i="2"/>
  <c r="Y21" i="2" s="1"/>
  <c r="R25" i="2"/>
  <c r="R23" i="2"/>
  <c r="R22" i="2"/>
  <c r="R16" i="2"/>
  <c r="R19" i="2"/>
  <c r="R18" i="2"/>
  <c r="R17" i="2"/>
  <c r="R12" i="2"/>
  <c r="R11" i="2"/>
  <c r="R14" i="2"/>
  <c r="Z23" i="2"/>
  <c r="Z22" i="2"/>
  <c r="R13" i="2"/>
  <c r="Z25" i="2"/>
  <c r="S11" i="25" l="1"/>
  <c r="S32" i="9"/>
  <c r="S31" i="9"/>
  <c r="S30" i="9"/>
  <c r="S27" i="9"/>
  <c r="S29" i="9"/>
  <c r="S28" i="9"/>
  <c r="S26" i="9"/>
  <c r="S23" i="9"/>
  <c r="S25" i="9"/>
  <c r="S24" i="9"/>
  <c r="S20" i="9"/>
  <c r="S22" i="9"/>
  <c r="S21" i="9"/>
  <c r="S17" i="9"/>
  <c r="S14" i="9"/>
  <c r="S18" i="9"/>
  <c r="S19" i="9"/>
  <c r="S16" i="9"/>
  <c r="S15" i="9"/>
  <c r="S12" i="9"/>
  <c r="S11" i="9"/>
  <c r="S13" i="9"/>
  <c r="Q32" i="9" l="1"/>
  <c r="Q31" i="9"/>
  <c r="Q30" i="9"/>
  <c r="Q27" i="9"/>
  <c r="Q29" i="9"/>
  <c r="Q28" i="9"/>
  <c r="Q23" i="9"/>
  <c r="Q20" i="9"/>
  <c r="Q26" i="9"/>
  <c r="Q24" i="9"/>
  <c r="Q25" i="9"/>
  <c r="Q18" i="9"/>
  <c r="Q17" i="9"/>
  <c r="Q16" i="9"/>
  <c r="Q15" i="9"/>
  <c r="Q22" i="9"/>
  <c r="Q14" i="9"/>
  <c r="Q12" i="9"/>
  <c r="Q11" i="9"/>
  <c r="Q13" i="9"/>
  <c r="Q19" i="9"/>
  <c r="Q11" i="25"/>
  <c r="P18" i="31" l="1"/>
  <c r="P39" i="31"/>
  <c r="P38" i="31"/>
  <c r="P32" i="31"/>
  <c r="P36" i="31"/>
  <c r="P35" i="31"/>
  <c r="P19" i="31"/>
  <c r="P33" i="31"/>
  <c r="P34" i="31"/>
  <c r="P17" i="31"/>
  <c r="P22" i="31"/>
  <c r="P28" i="31"/>
  <c r="P27" i="31"/>
  <c r="P15" i="31"/>
  <c r="P30" i="31"/>
  <c r="P25" i="31"/>
  <c r="P31" i="31"/>
  <c r="P16" i="31"/>
  <c r="P21" i="31"/>
  <c r="P13" i="31"/>
  <c r="P29" i="31"/>
  <c r="P12" i="31"/>
  <c r="P14" i="31"/>
  <c r="P11" i="31"/>
  <c r="X27" i="7" l="1"/>
  <c r="X26" i="7"/>
  <c r="X25" i="7"/>
  <c r="X24" i="7"/>
  <c r="X22" i="7"/>
  <c r="X20" i="7"/>
  <c r="X19" i="7"/>
  <c r="X18" i="7"/>
  <c r="X17" i="7"/>
  <c r="X23" i="7"/>
  <c r="X21" i="7"/>
  <c r="X16" i="7"/>
  <c r="X15" i="7"/>
  <c r="X11" i="7"/>
  <c r="X14" i="7"/>
  <c r="X13" i="7"/>
  <c r="X12" i="7"/>
  <c r="X50" i="30"/>
  <c r="AG50" i="30" s="1"/>
  <c r="AH63" i="30"/>
  <c r="X42" i="30"/>
  <c r="X39" i="30"/>
  <c r="X62" i="30"/>
  <c r="AG62" i="30" s="1"/>
  <c r="X64" i="30"/>
  <c r="X63" i="30"/>
  <c r="X61" i="30"/>
  <c r="X60" i="30"/>
  <c r="X56" i="30"/>
  <c r="X59" i="30"/>
  <c r="X58" i="30"/>
  <c r="X53" i="30"/>
  <c r="X57" i="30"/>
  <c r="X51" i="30"/>
  <c r="X55" i="30"/>
  <c r="X54" i="30"/>
  <c r="X43" i="30"/>
  <c r="X44" i="30"/>
  <c r="X49" i="30"/>
  <c r="X48" i="30"/>
  <c r="X46" i="30"/>
  <c r="X34" i="30"/>
  <c r="X52" i="30"/>
  <c r="X41" i="30"/>
  <c r="X36" i="30"/>
  <c r="X47" i="30"/>
  <c r="X45" i="30"/>
  <c r="X22" i="30"/>
  <c r="X28" i="30"/>
  <c r="X19" i="30"/>
  <c r="X26" i="30"/>
  <c r="X37" i="30"/>
  <c r="X38" i="30"/>
  <c r="X21" i="30"/>
  <c r="X40" i="30"/>
  <c r="X33" i="30"/>
  <c r="X25" i="30"/>
  <c r="X31" i="30"/>
  <c r="X29" i="30"/>
  <c r="X20" i="30"/>
  <c r="X30" i="30"/>
  <c r="X35" i="30"/>
  <c r="X23" i="30"/>
  <c r="X12" i="30"/>
  <c r="X16" i="30"/>
  <c r="X17" i="30"/>
  <c r="X24" i="30"/>
  <c r="X11" i="30"/>
  <c r="X14" i="30"/>
  <c r="X32" i="30"/>
  <c r="X18" i="30"/>
  <c r="X27" i="30"/>
  <c r="X15" i="30"/>
  <c r="X13" i="30"/>
  <c r="V13" i="30"/>
  <c r="L25" i="13" l="1"/>
  <c r="M35" i="44" l="1"/>
  <c r="K35" i="44"/>
  <c r="I35" i="44"/>
  <c r="G35" i="44"/>
  <c r="E35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B33" i="44"/>
  <c r="Z33" i="44"/>
  <c r="X33" i="44"/>
  <c r="V33" i="44"/>
  <c r="T33" i="44"/>
  <c r="R33" i="44"/>
  <c r="P33" i="44"/>
  <c r="N33" i="44"/>
  <c r="L33" i="44"/>
  <c r="J33" i="44"/>
  <c r="H33" i="44"/>
  <c r="F33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9" i="44"/>
  <c r="Z29" i="44"/>
  <c r="N29" i="44"/>
  <c r="F29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X27" i="44"/>
  <c r="R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AB22" i="44"/>
  <c r="Z22" i="44"/>
  <c r="X22" i="44"/>
  <c r="V22" i="44"/>
  <c r="T22" i="44"/>
  <c r="R22" i="44"/>
  <c r="P22" i="44"/>
  <c r="N22" i="44"/>
  <c r="L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D20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D19" i="44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8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D17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6" i="44"/>
  <c r="AB16" i="44"/>
  <c r="Z16" i="44"/>
  <c r="X16" i="44"/>
  <c r="V16" i="44"/>
  <c r="T16" i="44"/>
  <c r="R16" i="44"/>
  <c r="P16" i="44"/>
  <c r="N16" i="44"/>
  <c r="L16" i="44"/>
  <c r="J16" i="44"/>
  <c r="H16" i="44"/>
  <c r="F16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D14" i="44"/>
  <c r="A14" i="44" s="1"/>
  <c r="AB14" i="44"/>
  <c r="Z14" i="44"/>
  <c r="X14" i="44"/>
  <c r="V14" i="44"/>
  <c r="T14" i="44"/>
  <c r="R14" i="44"/>
  <c r="P14" i="44"/>
  <c r="N14" i="44"/>
  <c r="L14" i="44"/>
  <c r="J14" i="44"/>
  <c r="H14" i="44"/>
  <c r="F14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F22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1" i="43"/>
  <c r="F20" i="43"/>
  <c r="F19" i="43"/>
  <c r="F18" i="43"/>
  <c r="F17" i="43"/>
  <c r="F16" i="43"/>
  <c r="F15" i="43"/>
  <c r="F14" i="43"/>
  <c r="F13" i="43"/>
  <c r="F12" i="43"/>
  <c r="F11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H28" i="43"/>
  <c r="X27" i="43"/>
  <c r="R27" i="43"/>
  <c r="N27" i="43"/>
  <c r="J27" i="43"/>
  <c r="H27" i="43"/>
  <c r="AB26" i="43"/>
  <c r="Z26" i="43"/>
  <c r="X26" i="43"/>
  <c r="V26" i="43"/>
  <c r="T26" i="43"/>
  <c r="R26" i="43"/>
  <c r="P26" i="43"/>
  <c r="N26" i="43"/>
  <c r="L26" i="43"/>
  <c r="J26" i="43"/>
  <c r="H26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1" i="43"/>
  <c r="Z21" i="43"/>
  <c r="X21" i="43"/>
  <c r="V21" i="43"/>
  <c r="T21" i="43"/>
  <c r="R21" i="43"/>
  <c r="P21" i="43"/>
  <c r="N21" i="43"/>
  <c r="L21" i="43"/>
  <c r="J21" i="43"/>
  <c r="H21" i="43"/>
  <c r="AD20" i="43"/>
  <c r="AB20" i="43"/>
  <c r="Z20" i="43"/>
  <c r="X20" i="43"/>
  <c r="V20" i="43"/>
  <c r="T20" i="43"/>
  <c r="R20" i="43"/>
  <c r="P20" i="43"/>
  <c r="N20" i="43"/>
  <c r="L20" i="43"/>
  <c r="J20" i="43"/>
  <c r="H20" i="43"/>
  <c r="AD19" i="43"/>
  <c r="AB19" i="43"/>
  <c r="Z19" i="43"/>
  <c r="X19" i="43"/>
  <c r="V19" i="43"/>
  <c r="T19" i="43"/>
  <c r="R19" i="43"/>
  <c r="P19" i="43"/>
  <c r="N19" i="43"/>
  <c r="L19" i="43"/>
  <c r="J19" i="43"/>
  <c r="H19" i="43"/>
  <c r="AD18" i="43"/>
  <c r="AB18" i="43"/>
  <c r="Z18" i="43"/>
  <c r="X18" i="43"/>
  <c r="V18" i="43"/>
  <c r="T18" i="43"/>
  <c r="R18" i="43"/>
  <c r="P18" i="43"/>
  <c r="N18" i="43"/>
  <c r="L18" i="43"/>
  <c r="J18" i="43"/>
  <c r="H18" i="43"/>
  <c r="AD17" i="43"/>
  <c r="AB17" i="43"/>
  <c r="Z17" i="43"/>
  <c r="X17" i="43"/>
  <c r="V17" i="43"/>
  <c r="T17" i="43"/>
  <c r="R17" i="43"/>
  <c r="P17" i="43"/>
  <c r="N17" i="43"/>
  <c r="L17" i="43"/>
  <c r="J17" i="43"/>
  <c r="H17" i="43"/>
  <c r="AD16" i="43"/>
  <c r="AB16" i="43"/>
  <c r="Z16" i="43"/>
  <c r="X16" i="43"/>
  <c r="V16" i="43"/>
  <c r="T16" i="43"/>
  <c r="R16" i="43"/>
  <c r="P16" i="43"/>
  <c r="N16" i="43"/>
  <c r="L16" i="43"/>
  <c r="J16" i="43"/>
  <c r="H16" i="43"/>
  <c r="AB15" i="43"/>
  <c r="Z15" i="43"/>
  <c r="X15" i="43"/>
  <c r="V15" i="43"/>
  <c r="T15" i="43"/>
  <c r="R15" i="43"/>
  <c r="P15" i="43"/>
  <c r="N15" i="43"/>
  <c r="L15" i="43"/>
  <c r="J15" i="43"/>
  <c r="H15" i="43"/>
  <c r="AD14" i="43"/>
  <c r="A14" i="43" s="1"/>
  <c r="AB14" i="43"/>
  <c r="Z14" i="43"/>
  <c r="X14" i="43"/>
  <c r="V14" i="43"/>
  <c r="T14" i="43"/>
  <c r="R14" i="43"/>
  <c r="P14" i="43"/>
  <c r="N14" i="43"/>
  <c r="L14" i="43"/>
  <c r="J14" i="43"/>
  <c r="H14" i="43"/>
  <c r="AD13" i="43"/>
  <c r="A13" i="43" s="1"/>
  <c r="AB13" i="43"/>
  <c r="Z13" i="43"/>
  <c r="X13" i="43"/>
  <c r="V13" i="43"/>
  <c r="T13" i="43"/>
  <c r="R13" i="43"/>
  <c r="P13" i="43"/>
  <c r="N13" i="43"/>
  <c r="L13" i="43"/>
  <c r="J13" i="43"/>
  <c r="H13" i="43"/>
  <c r="AD12" i="43"/>
  <c r="A12" i="43" s="1"/>
  <c r="AB12" i="43"/>
  <c r="Z12" i="43"/>
  <c r="X12" i="43"/>
  <c r="V12" i="43"/>
  <c r="T12" i="43"/>
  <c r="R12" i="43"/>
  <c r="P12" i="43"/>
  <c r="N12" i="43"/>
  <c r="L12" i="43"/>
  <c r="J12" i="43"/>
  <c r="H12" i="43"/>
  <c r="AD11" i="43"/>
  <c r="A11" i="43" s="1"/>
  <c r="AB11" i="43"/>
  <c r="Z11" i="43"/>
  <c r="X11" i="43"/>
  <c r="V11" i="43"/>
  <c r="T11" i="43"/>
  <c r="R11" i="43"/>
  <c r="P11" i="43"/>
  <c r="N11" i="43"/>
  <c r="L11" i="43"/>
  <c r="J11" i="43"/>
  <c r="H11" i="43"/>
  <c r="T33" i="19"/>
  <c r="T100" i="19"/>
  <c r="T21" i="19"/>
  <c r="T99" i="19"/>
  <c r="T77" i="19"/>
  <c r="T98" i="19"/>
  <c r="T97" i="19"/>
  <c r="T58" i="19"/>
  <c r="T23" i="19"/>
  <c r="T96" i="19"/>
  <c r="T69" i="19"/>
  <c r="T95" i="19"/>
  <c r="T94" i="19"/>
  <c r="T32" i="19"/>
  <c r="T63" i="19"/>
  <c r="T75" i="19"/>
  <c r="T93" i="19"/>
  <c r="T85" i="19"/>
  <c r="T92" i="19"/>
  <c r="T91" i="19"/>
  <c r="T90" i="19"/>
  <c r="T57" i="19"/>
  <c r="T89" i="19"/>
  <c r="T88" i="19"/>
  <c r="T28" i="19"/>
  <c r="T83" i="19"/>
  <c r="T66" i="19"/>
  <c r="T56" i="19"/>
  <c r="T76" i="19"/>
  <c r="T27" i="19"/>
  <c r="T82" i="19"/>
  <c r="T81" i="19"/>
  <c r="T80" i="19"/>
  <c r="T79" i="19"/>
  <c r="T62" i="19"/>
  <c r="T78" i="19"/>
  <c r="T71" i="19"/>
  <c r="T19" i="19"/>
  <c r="T74" i="19"/>
  <c r="T72" i="19"/>
  <c r="T68" i="19"/>
  <c r="T67" i="19"/>
  <c r="T52" i="19"/>
  <c r="T65" i="19"/>
  <c r="T18" i="19"/>
  <c r="T22" i="19"/>
  <c r="T61" i="19"/>
  <c r="T45" i="19"/>
  <c r="T48" i="19"/>
  <c r="T59" i="19"/>
  <c r="T49" i="19"/>
  <c r="T55" i="19"/>
  <c r="T14" i="19"/>
  <c r="T43" i="19"/>
  <c r="T44" i="19"/>
  <c r="T41" i="19"/>
  <c r="T46" i="19"/>
  <c r="T53" i="19"/>
  <c r="T24" i="19"/>
  <c r="T47" i="19"/>
  <c r="T42" i="19"/>
  <c r="T51" i="19"/>
  <c r="T50" i="19"/>
  <c r="T37" i="19"/>
  <c r="T16" i="19"/>
  <c r="T38" i="19"/>
  <c r="T40" i="19"/>
  <c r="T39" i="19"/>
  <c r="T15" i="19"/>
  <c r="T20" i="19"/>
  <c r="T17" i="19"/>
  <c r="T36" i="19"/>
  <c r="T12" i="19"/>
  <c r="T35" i="19"/>
  <c r="T34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N28" i="28"/>
  <c r="U28" i="28" s="1"/>
  <c r="N36" i="28"/>
  <c r="N23" i="28"/>
  <c r="U23" i="28" s="1"/>
  <c r="N27" i="28"/>
  <c r="U27" i="28" s="1"/>
  <c r="N25" i="28"/>
  <c r="V39" i="28"/>
  <c r="V38" i="28"/>
  <c r="V37" i="28"/>
  <c r="V36" i="28"/>
  <c r="V35" i="28"/>
  <c r="N41" i="28"/>
  <c r="N40" i="28"/>
  <c r="N30" i="28"/>
  <c r="N42" i="28"/>
  <c r="N31" i="28"/>
  <c r="N39" i="28"/>
  <c r="N34" i="28"/>
  <c r="N38" i="28"/>
  <c r="N33" i="28"/>
  <c r="N29" i="28"/>
  <c r="N16" i="28"/>
  <c r="N24" i="28"/>
  <c r="N22" i="28"/>
  <c r="N19" i="28"/>
  <c r="N21" i="28"/>
  <c r="N11" i="28"/>
  <c r="N18" i="28"/>
  <c r="N17" i="28"/>
  <c r="N14" i="28"/>
  <c r="N20" i="28"/>
  <c r="N13" i="28"/>
  <c r="N15" i="28"/>
  <c r="N26" i="28"/>
  <c r="N12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5" i="29"/>
  <c r="R34" i="29"/>
  <c r="R44" i="29"/>
  <c r="R43" i="29"/>
  <c r="R31" i="29"/>
  <c r="R29" i="29"/>
  <c r="R68" i="29"/>
  <c r="N62" i="29"/>
  <c r="N59" i="29"/>
  <c r="N55" i="29"/>
  <c r="N34" i="29"/>
  <c r="N44" i="29"/>
  <c r="W44" i="29" s="1"/>
  <c r="N43" i="29"/>
  <c r="W43" i="29" s="1"/>
  <c r="N31" i="29"/>
  <c r="W31" i="29" s="1"/>
  <c r="N29" i="29"/>
  <c r="W29" i="29" s="1"/>
  <c r="N68" i="29"/>
  <c r="L68" i="29"/>
  <c r="F68" i="29"/>
  <c r="X65" i="29"/>
  <c r="X64" i="29"/>
  <c r="X63" i="29"/>
  <c r="X62" i="29"/>
  <c r="X61" i="29"/>
  <c r="X60" i="29"/>
  <c r="X59" i="29"/>
  <c r="X58" i="29"/>
  <c r="Z56" i="30"/>
  <c r="AG56" i="30" s="1"/>
  <c r="Z53" i="30"/>
  <c r="AG53" i="30" s="1"/>
  <c r="Z51" i="30"/>
  <c r="AG51" i="30" s="1"/>
  <c r="AH62" i="30"/>
  <c r="AH61" i="30"/>
  <c r="AH60" i="30"/>
  <c r="AH59" i="30"/>
  <c r="Z44" i="30"/>
  <c r="AG44" i="30" s="1"/>
  <c r="AH58" i="30"/>
  <c r="Z48" i="30"/>
  <c r="AG48" i="30" s="1"/>
  <c r="AH57" i="30"/>
  <c r="Z36" i="30"/>
  <c r="AG36" i="30" s="1"/>
  <c r="AH56" i="30"/>
  <c r="Z42" i="30"/>
  <c r="Z39" i="30"/>
  <c r="Z64" i="30"/>
  <c r="Z63" i="30"/>
  <c r="Z61" i="30"/>
  <c r="Z60" i="30"/>
  <c r="Z59" i="30"/>
  <c r="Z58" i="30"/>
  <c r="Z57" i="30"/>
  <c r="Z55" i="30"/>
  <c r="Z54" i="30"/>
  <c r="Z19" i="30"/>
  <c r="Z52" i="30"/>
  <c r="Z34" i="30"/>
  <c r="Z43" i="30"/>
  <c r="Z22" i="30"/>
  <c r="Z49" i="30"/>
  <c r="Z41" i="30"/>
  <c r="Z21" i="30"/>
  <c r="Z38" i="30"/>
  <c r="Z46" i="30"/>
  <c r="Z28" i="30"/>
  <c r="Z26" i="30"/>
  <c r="Z47" i="30"/>
  <c r="Z37" i="30"/>
  <c r="Z45" i="30"/>
  <c r="Z40" i="30"/>
  <c r="Z31" i="30"/>
  <c r="Z33" i="30"/>
  <c r="Z29" i="30"/>
  <c r="Z25" i="30"/>
  <c r="Z20" i="30"/>
  <c r="Z12" i="30"/>
  <c r="Z23" i="30"/>
  <c r="Z17" i="30"/>
  <c r="Z35" i="30"/>
  <c r="Z16" i="30"/>
  <c r="Z30" i="30"/>
  <c r="Z24" i="30"/>
  <c r="Z11" i="30"/>
  <c r="Z32" i="30"/>
  <c r="Z18" i="30"/>
  <c r="Z27" i="30"/>
  <c r="Z15" i="30"/>
  <c r="Z14" i="30"/>
  <c r="Z13" i="30"/>
  <c r="V28" i="7"/>
  <c r="V27" i="7"/>
  <c r="V26" i="7"/>
  <c r="V25" i="7"/>
  <c r="V24" i="7"/>
  <c r="V22" i="7"/>
  <c r="V20" i="7"/>
  <c r="V19" i="7"/>
  <c r="V18" i="7"/>
  <c r="V17" i="7"/>
  <c r="V23" i="7"/>
  <c r="V21" i="7"/>
  <c r="V16" i="7"/>
  <c r="V15" i="7"/>
  <c r="V11" i="7"/>
  <c r="V14" i="7"/>
  <c r="V13" i="7"/>
  <c r="V12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33" i="19"/>
  <c r="V51" i="19"/>
  <c r="V18" i="19"/>
  <c r="V100" i="19"/>
  <c r="V21" i="19"/>
  <c r="V99" i="19"/>
  <c r="V77" i="19"/>
  <c r="V98" i="19"/>
  <c r="V97" i="19"/>
  <c r="V58" i="19"/>
  <c r="V23" i="19"/>
  <c r="V96" i="19"/>
  <c r="V69" i="19"/>
  <c r="V95" i="19"/>
  <c r="V94" i="19"/>
  <c r="V32" i="19"/>
  <c r="V63" i="19"/>
  <c r="V75" i="19"/>
  <c r="V93" i="19"/>
  <c r="V85" i="19"/>
  <c r="V92" i="19"/>
  <c r="V91" i="19"/>
  <c r="V90" i="19"/>
  <c r="V57" i="19"/>
  <c r="V89" i="19"/>
  <c r="V88" i="19"/>
  <c r="V28" i="19"/>
  <c r="V83" i="19"/>
  <c r="V66" i="19"/>
  <c r="V56" i="19"/>
  <c r="V76" i="19"/>
  <c r="V27" i="19"/>
  <c r="V82" i="19"/>
  <c r="V81" i="19"/>
  <c r="V80" i="19"/>
  <c r="V79" i="19"/>
  <c r="V62" i="19"/>
  <c r="V78" i="19"/>
  <c r="V71" i="19"/>
  <c r="V19" i="19"/>
  <c r="V74" i="19"/>
  <c r="V72" i="19"/>
  <c r="V68" i="19"/>
  <c r="V67" i="19"/>
  <c r="V52" i="19"/>
  <c r="V65" i="19"/>
  <c r="V22" i="19"/>
  <c r="V61" i="19"/>
  <c r="V45" i="19"/>
  <c r="V37" i="19"/>
  <c r="V48" i="19"/>
  <c r="V59" i="19"/>
  <c r="V49" i="19"/>
  <c r="V55" i="19"/>
  <c r="V14" i="19"/>
  <c r="V43" i="19"/>
  <c r="V39" i="19"/>
  <c r="V44" i="19"/>
  <c r="V41" i="19"/>
  <c r="V46" i="19"/>
  <c r="V15" i="19"/>
  <c r="V53" i="19"/>
  <c r="V24" i="19"/>
  <c r="V47" i="19"/>
  <c r="V42" i="19"/>
  <c r="V50" i="19"/>
  <c r="V16" i="19"/>
  <c r="V38" i="19"/>
  <c r="V40" i="19"/>
  <c r="V17" i="19"/>
  <c r="V12" i="19"/>
  <c r="V20" i="19"/>
  <c r="V36" i="19"/>
  <c r="V34" i="19"/>
  <c r="V35" i="19"/>
  <c r="V13" i="19"/>
  <c r="AB86" i="19"/>
  <c r="AB85" i="19"/>
  <c r="W55" i="29" l="1"/>
  <c r="W34" i="29"/>
  <c r="AA51" i="19"/>
  <c r="AA18" i="19"/>
  <c r="AC15" i="44"/>
  <c r="AC16" i="44"/>
  <c r="AC20" i="44"/>
  <c r="AC14" i="43"/>
  <c r="AC12" i="44"/>
  <c r="AC19" i="43"/>
  <c r="AC13" i="44"/>
  <c r="AC17" i="44"/>
  <c r="AC21" i="44"/>
  <c r="AC22" i="44"/>
  <c r="AC23" i="44"/>
  <c r="AC24" i="44"/>
  <c r="AC25" i="44"/>
  <c r="AC26" i="44"/>
  <c r="AC27" i="44"/>
  <c r="AC18" i="44"/>
  <c r="AC11" i="44"/>
  <c r="AC14" i="44"/>
  <c r="AC19" i="44"/>
  <c r="AC28" i="44"/>
  <c r="AC29" i="44"/>
  <c r="AC30" i="44"/>
  <c r="AC31" i="44"/>
  <c r="AC32" i="44"/>
  <c r="AC33" i="44"/>
  <c r="AC34" i="44"/>
  <c r="AC12" i="43"/>
  <c r="AC17" i="43"/>
  <c r="AC21" i="43"/>
  <c r="AC22" i="43"/>
  <c r="AC23" i="43"/>
  <c r="AC24" i="43"/>
  <c r="AC25" i="43"/>
  <c r="AC26" i="43"/>
  <c r="AC11" i="43"/>
  <c r="AC15" i="43"/>
  <c r="AC16" i="43"/>
  <c r="AC20" i="43"/>
  <c r="AC13" i="43"/>
  <c r="AC18" i="43"/>
  <c r="AC27" i="43"/>
  <c r="AC28" i="43"/>
  <c r="AC30" i="43"/>
  <c r="AC31" i="43"/>
  <c r="AC32" i="43"/>
  <c r="AC33" i="43"/>
  <c r="AC34" i="43"/>
  <c r="X14" i="41"/>
  <c r="T14" i="41"/>
  <c r="P14" i="41"/>
  <c r="N14" i="41"/>
  <c r="L14" i="41"/>
  <c r="J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J12" i="41"/>
  <c r="H12" i="41"/>
  <c r="F12" i="41"/>
  <c r="Z16" i="42"/>
  <c r="T16" i="42"/>
  <c r="R16" i="42"/>
  <c r="P16" i="42"/>
  <c r="N16" i="42"/>
  <c r="L16" i="42"/>
  <c r="J16" i="42"/>
  <c r="H16" i="42"/>
  <c r="F16" i="42"/>
  <c r="Z11" i="42"/>
  <c r="T11" i="42"/>
  <c r="R11" i="42"/>
  <c r="P11" i="42"/>
  <c r="N11" i="42"/>
  <c r="L11" i="42"/>
  <c r="J11" i="42"/>
  <c r="H11" i="42"/>
  <c r="F11" i="42"/>
  <c r="Z13" i="42"/>
  <c r="T13" i="42"/>
  <c r="P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L24" i="42"/>
  <c r="J24" i="42"/>
  <c r="H24" i="42"/>
  <c r="F24" i="42"/>
  <c r="AB23" i="42"/>
  <c r="Z23" i="42"/>
  <c r="A23" i="42" s="1"/>
  <c r="T23" i="42"/>
  <c r="R23" i="42"/>
  <c r="P23" i="42"/>
  <c r="N23" i="42"/>
  <c r="L23" i="42"/>
  <c r="J23" i="42"/>
  <c r="H23" i="42"/>
  <c r="F23" i="42"/>
  <c r="AB22" i="42"/>
  <c r="Z22" i="42"/>
  <c r="A22" i="42" s="1"/>
  <c r="T22" i="42"/>
  <c r="R22" i="42"/>
  <c r="P22" i="42"/>
  <c r="N22" i="42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B15" i="42"/>
  <c r="AB14" i="42"/>
  <c r="AB13" i="42"/>
  <c r="AB12" i="42"/>
  <c r="Z15" i="42"/>
  <c r="T15" i="42"/>
  <c r="R15" i="42"/>
  <c r="P15" i="42"/>
  <c r="N15" i="42"/>
  <c r="L15" i="42"/>
  <c r="J15" i="42"/>
  <c r="H15" i="42"/>
  <c r="F15" i="42"/>
  <c r="AB11" i="42"/>
  <c r="Z12" i="42"/>
  <c r="T12" i="42"/>
  <c r="P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Y22" i="41" l="1"/>
  <c r="Y18" i="41"/>
  <c r="Y30" i="41"/>
  <c r="Y32" i="41"/>
  <c r="Y33" i="41"/>
  <c r="Y13" i="41"/>
  <c r="Y31" i="41"/>
  <c r="AA30" i="42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AA26" i="42"/>
  <c r="AA18" i="42"/>
  <c r="AA13" i="42"/>
  <c r="AA11" i="42"/>
  <c r="AA12" i="42"/>
  <c r="AA28" i="42"/>
  <c r="AA32" i="42"/>
  <c r="AA15" i="42"/>
  <c r="AA19" i="42"/>
  <c r="AA17" i="42"/>
  <c r="AA21" i="42"/>
  <c r="AA23" i="42"/>
  <c r="AA25" i="42"/>
  <c r="AA29" i="42"/>
  <c r="AA33" i="42"/>
  <c r="AA14" i="42"/>
  <c r="AA20" i="42"/>
  <c r="AA22" i="42"/>
  <c r="AA24" i="42"/>
  <c r="AA27" i="42"/>
  <c r="AA31" i="42"/>
  <c r="AA16" i="42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N12" i="40"/>
  <c r="L12" i="40"/>
  <c r="J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H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5" i="38"/>
  <c r="V25" i="38"/>
  <c r="T25" i="38"/>
  <c r="P25" i="38"/>
  <c r="N25" i="38"/>
  <c r="L25" i="38"/>
  <c r="J25" i="38"/>
  <c r="H25" i="38"/>
  <c r="F25" i="38"/>
  <c r="Z21" i="38"/>
  <c r="V21" i="38"/>
  <c r="T21" i="38"/>
  <c r="R21" i="38"/>
  <c r="P21" i="38"/>
  <c r="N21" i="38"/>
  <c r="L21" i="38"/>
  <c r="J21" i="38"/>
  <c r="H21" i="38"/>
  <c r="F21" i="38"/>
  <c r="Z15" i="38"/>
  <c r="V15" i="38"/>
  <c r="T15" i="38"/>
  <c r="R15" i="38"/>
  <c r="P15" i="38"/>
  <c r="N15" i="38"/>
  <c r="L15" i="38"/>
  <c r="J15" i="38"/>
  <c r="H15" i="38"/>
  <c r="F15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9" i="38"/>
  <c r="V19" i="38"/>
  <c r="T19" i="38"/>
  <c r="R19" i="38"/>
  <c r="P19" i="38"/>
  <c r="N19" i="38"/>
  <c r="L19" i="38"/>
  <c r="J19" i="38"/>
  <c r="H19" i="38"/>
  <c r="F19" i="38"/>
  <c r="Z22" i="38"/>
  <c r="V22" i="38"/>
  <c r="T22" i="38"/>
  <c r="R22" i="38"/>
  <c r="P22" i="38"/>
  <c r="N22" i="38"/>
  <c r="L22" i="38"/>
  <c r="J22" i="38"/>
  <c r="H22" i="38"/>
  <c r="Z18" i="38"/>
  <c r="V18" i="38"/>
  <c r="T18" i="38"/>
  <c r="R18" i="38"/>
  <c r="P18" i="38"/>
  <c r="N18" i="38"/>
  <c r="L18" i="38"/>
  <c r="J18" i="38"/>
  <c r="H18" i="38"/>
  <c r="F18" i="38"/>
  <c r="Z12" i="38"/>
  <c r="V12" i="38"/>
  <c r="T12" i="38"/>
  <c r="R12" i="38"/>
  <c r="P12" i="38"/>
  <c r="N12" i="38"/>
  <c r="L12" i="38"/>
  <c r="J12" i="38"/>
  <c r="Z17" i="38"/>
  <c r="V17" i="38"/>
  <c r="T17" i="38"/>
  <c r="R17" i="38"/>
  <c r="P17" i="38"/>
  <c r="N17" i="38"/>
  <c r="L17" i="38"/>
  <c r="J17" i="38"/>
  <c r="H17" i="38"/>
  <c r="F17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6" i="37"/>
  <c r="V16" i="37"/>
  <c r="T16" i="37"/>
  <c r="P16" i="37"/>
  <c r="N16" i="37"/>
  <c r="L16" i="37"/>
  <c r="J16" i="37"/>
  <c r="H16" i="37"/>
  <c r="F16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5" i="37"/>
  <c r="V25" i="37"/>
  <c r="P25" i="37"/>
  <c r="N25" i="37"/>
  <c r="J25" i="37"/>
  <c r="H25" i="37"/>
  <c r="F25" i="37"/>
  <c r="X21" i="37"/>
  <c r="V21" i="37"/>
  <c r="P21" i="37"/>
  <c r="N21" i="37"/>
  <c r="L21" i="37"/>
  <c r="J21" i="37"/>
  <c r="H21" i="37"/>
  <c r="F21" i="37"/>
  <c r="X18" i="37"/>
  <c r="V18" i="37"/>
  <c r="T18" i="37"/>
  <c r="P18" i="37"/>
  <c r="N18" i="37"/>
  <c r="L18" i="37"/>
  <c r="J18" i="37"/>
  <c r="H18" i="37"/>
  <c r="F18" i="37"/>
  <c r="X24" i="37"/>
  <c r="V24" i="37"/>
  <c r="P24" i="37"/>
  <c r="N24" i="37"/>
  <c r="L24" i="37"/>
  <c r="J24" i="37"/>
  <c r="H24" i="37"/>
  <c r="F24" i="37"/>
  <c r="X23" i="37"/>
  <c r="V23" i="37"/>
  <c r="T23" i="37"/>
  <c r="P23" i="37"/>
  <c r="N23" i="37"/>
  <c r="L23" i="37"/>
  <c r="J23" i="37"/>
  <c r="H23" i="37"/>
  <c r="F23" i="37"/>
  <c r="X22" i="37"/>
  <c r="V22" i="37"/>
  <c r="T22" i="37"/>
  <c r="P22" i="37"/>
  <c r="N22" i="37"/>
  <c r="L22" i="37"/>
  <c r="J22" i="37"/>
  <c r="H22" i="37"/>
  <c r="F22" i="37"/>
  <c r="X11" i="37"/>
  <c r="V11" i="37"/>
  <c r="P11" i="37"/>
  <c r="N11" i="37"/>
  <c r="L11" i="37"/>
  <c r="J11" i="37"/>
  <c r="H11" i="37"/>
  <c r="F11" i="37"/>
  <c r="X17" i="37"/>
  <c r="V17" i="37"/>
  <c r="T17" i="37"/>
  <c r="P17" i="37"/>
  <c r="N17" i="37"/>
  <c r="L17" i="37"/>
  <c r="J17" i="37"/>
  <c r="H17" i="37"/>
  <c r="F17" i="37"/>
  <c r="V14" i="37"/>
  <c r="T14" i="37"/>
  <c r="P14" i="37"/>
  <c r="N14" i="37"/>
  <c r="L14" i="37"/>
  <c r="J14" i="37"/>
  <c r="H14" i="37"/>
  <c r="F14" i="37"/>
  <c r="V15" i="37"/>
  <c r="T15" i="37"/>
  <c r="P15" i="37"/>
  <c r="N15" i="37"/>
  <c r="L15" i="37"/>
  <c r="J15" i="37"/>
  <c r="H15" i="37"/>
  <c r="F15" i="37"/>
  <c r="AA17" i="39" l="1"/>
  <c r="AA11" i="39"/>
  <c r="AA14" i="39"/>
  <c r="AA17" i="38"/>
  <c r="AA18" i="39"/>
  <c r="AA16" i="39"/>
  <c r="AA15" i="39"/>
  <c r="AA12" i="39"/>
  <c r="AA13" i="39"/>
  <c r="AA22" i="38"/>
  <c r="AA20" i="38"/>
  <c r="AA15" i="38"/>
  <c r="AA25" i="38"/>
  <c r="AA14" i="38"/>
  <c r="AA27" i="38"/>
  <c r="AA18" i="38"/>
  <c r="AA19" i="38"/>
  <c r="AA11" i="38"/>
  <c r="AA21" i="38"/>
  <c r="AA28" i="38"/>
  <c r="Y22" i="37"/>
  <c r="Y23" i="37"/>
  <c r="Y25" i="37"/>
  <c r="Y16" i="37"/>
  <c r="Y17" i="37"/>
  <c r="Y11" i="37"/>
  <c r="Y24" i="37"/>
  <c r="Y18" i="37"/>
  <c r="Y21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R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3" i="38"/>
  <c r="V13" i="38"/>
  <c r="T13" i="38"/>
  <c r="R13" i="38"/>
  <c r="P13" i="38"/>
  <c r="N13" i="38"/>
  <c r="L13" i="38"/>
  <c r="J13" i="38"/>
  <c r="H13" i="38"/>
  <c r="F13" i="38"/>
  <c r="Z24" i="38"/>
  <c r="V24" i="38"/>
  <c r="T24" i="38"/>
  <c r="R24" i="38"/>
  <c r="P24" i="38"/>
  <c r="N24" i="38"/>
  <c r="L24" i="38"/>
  <c r="J24" i="38"/>
  <c r="H24" i="38"/>
  <c r="F24" i="38"/>
  <c r="Z23" i="38"/>
  <c r="V23" i="38"/>
  <c r="T23" i="38"/>
  <c r="R23" i="38"/>
  <c r="P23" i="38"/>
  <c r="N23" i="38"/>
  <c r="L23" i="38"/>
  <c r="J23" i="38"/>
  <c r="H23" i="38"/>
  <c r="F23" i="38"/>
  <c r="Z16" i="38"/>
  <c r="V16" i="38"/>
  <c r="T16" i="38"/>
  <c r="R16" i="38"/>
  <c r="P16" i="38"/>
  <c r="N16" i="38"/>
  <c r="L16" i="38"/>
  <c r="J16" i="38"/>
  <c r="H16" i="38"/>
  <c r="F16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20" i="37"/>
  <c r="V20" i="37"/>
  <c r="T20" i="37"/>
  <c r="P20" i="37"/>
  <c r="N20" i="37"/>
  <c r="L20" i="37"/>
  <c r="J20" i="37"/>
  <c r="H20" i="37"/>
  <c r="F20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9" i="37"/>
  <c r="V19" i="37"/>
  <c r="T19" i="37"/>
  <c r="P19" i="37"/>
  <c r="N19" i="37"/>
  <c r="L19" i="37"/>
  <c r="J19" i="37"/>
  <c r="H19" i="37"/>
  <c r="Z12" i="37"/>
  <c r="X14" i="37"/>
  <c r="Y14" i="37" s="1"/>
  <c r="Z11" i="37"/>
  <c r="X15" i="37"/>
  <c r="Y15" i="37" s="1"/>
  <c r="AA35" i="39" l="1"/>
  <c r="AA36" i="39"/>
  <c r="AA19" i="39"/>
  <c r="AA21" i="39"/>
  <c r="AA22" i="39"/>
  <c r="AA23" i="39"/>
  <c r="AA24" i="39"/>
  <c r="AA25" i="39"/>
  <c r="AA26" i="39"/>
  <c r="AA27" i="39"/>
  <c r="AA28" i="39"/>
  <c r="AA29" i="39"/>
  <c r="AA30" i="39"/>
  <c r="AA31" i="39"/>
  <c r="AA20" i="39"/>
  <c r="AA34" i="38"/>
  <c r="AA16" i="38"/>
  <c r="AA24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3" i="38"/>
  <c r="AA13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9" i="37"/>
  <c r="Y35" i="37"/>
  <c r="Y38" i="37"/>
  <c r="Y39" i="37"/>
  <c r="Y41" i="37"/>
  <c r="Y44" i="37"/>
  <c r="Y47" i="37"/>
  <c r="Y29" i="37"/>
  <c r="Y12" i="37"/>
  <c r="Y31" i="37"/>
  <c r="Y33" i="37"/>
  <c r="Y20" i="37"/>
  <c r="Y34" i="37"/>
  <c r="Y40" i="37"/>
  <c r="Y43" i="37"/>
  <c r="Y45" i="37"/>
  <c r="Y48" i="37"/>
  <c r="AA33" i="19"/>
  <c r="AB84" i="19"/>
  <c r="R100" i="19"/>
  <c r="AA100" i="19" s="1"/>
  <c r="AB83" i="19"/>
  <c r="R77" i="19"/>
  <c r="AA77" i="19" s="1"/>
  <c r="AB82" i="19"/>
  <c r="R97" i="19" l="1"/>
  <c r="R58" i="19"/>
  <c r="R96" i="19"/>
  <c r="R69" i="19"/>
  <c r="R94" i="19"/>
  <c r="R75" i="19"/>
  <c r="R85" i="19"/>
  <c r="R90" i="19"/>
  <c r="R89" i="19"/>
  <c r="R28" i="19"/>
  <c r="R83" i="19"/>
  <c r="R66" i="19"/>
  <c r="R76" i="19"/>
  <c r="R27" i="19"/>
  <c r="R82" i="19"/>
  <c r="R81" i="19"/>
  <c r="R80" i="19"/>
  <c r="R79" i="19"/>
  <c r="R78" i="19"/>
  <c r="R74" i="19"/>
  <c r="R67" i="19"/>
  <c r="R65" i="19"/>
  <c r="R61" i="19"/>
  <c r="R45" i="19"/>
  <c r="R48" i="19"/>
  <c r="R21" i="19"/>
  <c r="R99" i="19"/>
  <c r="R98" i="19"/>
  <c r="R32" i="19"/>
  <c r="R23" i="19"/>
  <c r="R95" i="19"/>
  <c r="R63" i="19"/>
  <c r="R93" i="19"/>
  <c r="R92" i="19"/>
  <c r="R91" i="19"/>
  <c r="R57" i="19"/>
  <c r="R88" i="19"/>
  <c r="R14" i="19"/>
  <c r="R39" i="19"/>
  <c r="R56" i="19"/>
  <c r="R62" i="19"/>
  <c r="R24" i="19"/>
  <c r="R52" i="19"/>
  <c r="R59" i="19"/>
  <c r="R49" i="19"/>
  <c r="R41" i="19"/>
  <c r="R71" i="19"/>
  <c r="R37" i="19"/>
  <c r="R19" i="19"/>
  <c r="R72" i="19"/>
  <c r="R68" i="19"/>
  <c r="R44" i="19"/>
  <c r="R47" i="19"/>
  <c r="R50" i="19"/>
  <c r="R42" i="19"/>
  <c r="R53" i="19"/>
  <c r="R22" i="19"/>
  <c r="R38" i="19"/>
  <c r="R46" i="19"/>
  <c r="R55" i="19"/>
  <c r="R43" i="19"/>
  <c r="R15" i="19"/>
  <c r="R16" i="19"/>
  <c r="R17" i="19"/>
  <c r="R40" i="19"/>
  <c r="R12" i="19"/>
  <c r="R20" i="19"/>
  <c r="R34" i="19"/>
  <c r="R36" i="19"/>
  <c r="R35" i="19"/>
  <c r="R13" i="19"/>
  <c r="R11" i="19"/>
  <c r="V63" i="30" l="1"/>
  <c r="AG63" i="30" s="1"/>
  <c r="AH55" i="30"/>
  <c r="V61" i="30"/>
  <c r="AG61" i="30" s="1"/>
  <c r="AH54" i="30"/>
  <c r="V59" i="30"/>
  <c r="AG59" i="30" s="1"/>
  <c r="AH53" i="30"/>
  <c r="V57" i="30"/>
  <c r="AG57" i="30" s="1"/>
  <c r="AH52" i="30"/>
  <c r="V55" i="30"/>
  <c r="AG55" i="30" s="1"/>
  <c r="AH51" i="30"/>
  <c r="V19" i="30"/>
  <c r="AG19" i="30" s="1"/>
  <c r="AH50" i="30"/>
  <c r="V34" i="30"/>
  <c r="V41" i="30"/>
  <c r="V21" i="30"/>
  <c r="V42" i="30"/>
  <c r="V64" i="30"/>
  <c r="V52" i="30"/>
  <c r="V60" i="30"/>
  <c r="V58" i="30"/>
  <c r="V54" i="30"/>
  <c r="V46" i="30"/>
  <c r="V43" i="30"/>
  <c r="AG43" i="30" s="1"/>
  <c r="V22" i="30"/>
  <c r="V26" i="30"/>
  <c r="V49" i="30"/>
  <c r="V38" i="30"/>
  <c r="V28" i="30"/>
  <c r="V45" i="30"/>
  <c r="V37" i="30"/>
  <c r="V31" i="30"/>
  <c r="V47" i="30"/>
  <c r="V40" i="30"/>
  <c r="V29" i="30"/>
  <c r="V23" i="30"/>
  <c r="V33" i="30"/>
  <c r="V12" i="30"/>
  <c r="V35" i="30"/>
  <c r="V25" i="30"/>
  <c r="V17" i="30"/>
  <c r="V16" i="30"/>
  <c r="V20" i="30"/>
  <c r="V30" i="30"/>
  <c r="V24" i="30"/>
  <c r="V11" i="30"/>
  <c r="V32" i="30"/>
  <c r="V15" i="30"/>
  <c r="V18" i="30"/>
  <c r="V27" i="30"/>
  <c r="V14" i="30"/>
  <c r="T27" i="7"/>
  <c r="T24" i="7"/>
  <c r="AE24" i="7" s="1"/>
  <c r="T19" i="7"/>
  <c r="AE19" i="7" s="1"/>
  <c r="T17" i="7"/>
  <c r="AE17" i="7" s="1"/>
  <c r="T26" i="7"/>
  <c r="T25" i="7"/>
  <c r="T22" i="7"/>
  <c r="T20" i="7"/>
  <c r="T18" i="7"/>
  <c r="T23" i="7"/>
  <c r="T21" i="7"/>
  <c r="T15" i="7"/>
  <c r="T16" i="7"/>
  <c r="T11" i="7"/>
  <c r="T14" i="7"/>
  <c r="T13" i="7"/>
  <c r="T12" i="7"/>
  <c r="AF27" i="7"/>
  <c r="AF26" i="7"/>
  <c r="AF25" i="7"/>
  <c r="AF24" i="7"/>
  <c r="L31" i="28"/>
  <c r="L40" i="28"/>
  <c r="L39" i="28"/>
  <c r="L16" i="28"/>
  <c r="L41" i="28"/>
  <c r="L25" i="28"/>
  <c r="L30" i="28"/>
  <c r="L42" i="28"/>
  <c r="L34" i="28"/>
  <c r="L38" i="28"/>
  <c r="L11" i="28"/>
  <c r="L24" i="28"/>
  <c r="L19" i="28"/>
  <c r="L22" i="28"/>
  <c r="L33" i="28"/>
  <c r="L29" i="28"/>
  <c r="L18" i="28"/>
  <c r="L21" i="28"/>
  <c r="L20" i="28"/>
  <c r="L12" i="28"/>
  <c r="L14" i="28"/>
  <c r="L17" i="28"/>
  <c r="L15" i="28"/>
  <c r="L13" i="28"/>
  <c r="L26" i="28"/>
  <c r="V34" i="28"/>
  <c r="Y56" i="29"/>
  <c r="Y55" i="29"/>
  <c r="N30" i="29"/>
  <c r="N53" i="29"/>
  <c r="J31" i="28" l="1"/>
  <c r="J39" i="28"/>
  <c r="J16" i="28"/>
  <c r="J41" i="28"/>
  <c r="J30" i="28"/>
  <c r="J42" i="28"/>
  <c r="J34" i="28"/>
  <c r="J38" i="28"/>
  <c r="J11" i="28"/>
  <c r="J24" i="28"/>
  <c r="J19" i="28"/>
  <c r="J22" i="28"/>
  <c r="J33" i="28"/>
  <c r="J29" i="28"/>
  <c r="J12" i="28"/>
  <c r="J18" i="28"/>
  <c r="J21" i="28"/>
  <c r="J20" i="28"/>
  <c r="J14" i="28"/>
  <c r="J17" i="28"/>
  <c r="J15" i="28"/>
  <c r="J13" i="28"/>
  <c r="J26" i="28"/>
  <c r="P78" i="19" l="1"/>
  <c r="P74" i="19"/>
  <c r="P67" i="19"/>
  <c r="P65" i="19"/>
  <c r="P61" i="19"/>
  <c r="P45" i="19"/>
  <c r="P48" i="19"/>
  <c r="P21" i="19"/>
  <c r="P99" i="19"/>
  <c r="P98" i="19"/>
  <c r="P32" i="19"/>
  <c r="P23" i="19"/>
  <c r="P95" i="19"/>
  <c r="P63" i="19"/>
  <c r="P93" i="19"/>
  <c r="P92" i="19"/>
  <c r="P91" i="19"/>
  <c r="P57" i="19"/>
  <c r="P88" i="19"/>
  <c r="P14" i="19"/>
  <c r="P39" i="19"/>
  <c r="P56" i="19"/>
  <c r="P62" i="19"/>
  <c r="P24" i="19"/>
  <c r="P52" i="19"/>
  <c r="P59" i="19"/>
  <c r="P49" i="19"/>
  <c r="P41" i="19"/>
  <c r="P71" i="19"/>
  <c r="P37" i="19"/>
  <c r="P19" i="19"/>
  <c r="P72" i="19"/>
  <c r="P68" i="19"/>
  <c r="P44" i="19"/>
  <c r="P47" i="19"/>
  <c r="P50" i="19"/>
  <c r="P42" i="19"/>
  <c r="P53" i="19"/>
  <c r="P22" i="19"/>
  <c r="P38" i="19"/>
  <c r="P46" i="19"/>
  <c r="P55" i="19"/>
  <c r="P43" i="19"/>
  <c r="P15" i="19"/>
  <c r="P16" i="19"/>
  <c r="P17" i="19"/>
  <c r="P40" i="19"/>
  <c r="P12" i="19"/>
  <c r="P34" i="19"/>
  <c r="P11" i="19"/>
  <c r="P13" i="19"/>
  <c r="P20" i="19"/>
  <c r="P36" i="19"/>
  <c r="P35" i="19"/>
  <c r="N35" i="19"/>
  <c r="O54" i="25" l="1"/>
  <c r="O53" i="25"/>
  <c r="O52" i="25"/>
  <c r="O51" i="25"/>
  <c r="O50" i="25"/>
  <c r="O49" i="25"/>
  <c r="O48" i="25"/>
  <c r="O47" i="25"/>
  <c r="O42" i="25"/>
  <c r="O40" i="25"/>
  <c r="O35" i="25"/>
  <c r="O38" i="25"/>
  <c r="O36" i="25"/>
  <c r="O46" i="25"/>
  <c r="O43" i="25"/>
  <c r="O44" i="25"/>
  <c r="O41" i="25"/>
  <c r="O39" i="25"/>
  <c r="O31" i="25"/>
  <c r="O30" i="25"/>
  <c r="O37" i="25"/>
  <c r="O34" i="25"/>
  <c r="O23" i="25"/>
  <c r="O27" i="25"/>
  <c r="O25" i="25"/>
  <c r="O24" i="25"/>
  <c r="O29" i="25"/>
  <c r="O20" i="25"/>
  <c r="O32" i="25"/>
  <c r="O33" i="25"/>
  <c r="O21" i="25"/>
  <c r="O22" i="25"/>
  <c r="O11" i="25"/>
  <c r="O26" i="25"/>
  <c r="O16" i="25"/>
  <c r="O19" i="25"/>
  <c r="O28" i="25"/>
  <c r="O13" i="25"/>
  <c r="O15" i="25"/>
  <c r="O14" i="25"/>
  <c r="O17" i="25"/>
  <c r="O12" i="25"/>
  <c r="O18" i="25"/>
  <c r="L37" i="29" l="1"/>
  <c r="L11" i="29"/>
  <c r="M54" i="25"/>
  <c r="M53" i="25"/>
  <c r="M52" i="25"/>
  <c r="M51" i="25"/>
  <c r="M50" i="25"/>
  <c r="M49" i="25"/>
  <c r="M48" i="25"/>
  <c r="M47" i="25"/>
  <c r="M45" i="25"/>
  <c r="M42" i="25"/>
  <c r="M40" i="25"/>
  <c r="M35" i="25"/>
  <c r="M38" i="25"/>
  <c r="M36" i="25"/>
  <c r="M23" i="25"/>
  <c r="M46" i="25"/>
  <c r="M43" i="25"/>
  <c r="M44" i="25"/>
  <c r="M41" i="25"/>
  <c r="M39" i="25"/>
  <c r="M31" i="25"/>
  <c r="M37" i="25"/>
  <c r="M30" i="25"/>
  <c r="M34" i="25"/>
  <c r="M24" i="25"/>
  <c r="M20" i="25"/>
  <c r="M27" i="25"/>
  <c r="M29" i="25"/>
  <c r="M33" i="25"/>
  <c r="M25" i="25"/>
  <c r="M22" i="25"/>
  <c r="M11" i="25"/>
  <c r="M32" i="25"/>
  <c r="M21" i="25"/>
  <c r="M16" i="25"/>
  <c r="M13" i="25"/>
  <c r="M15" i="25"/>
  <c r="M28" i="25"/>
  <c r="M26" i="25"/>
  <c r="M14" i="25"/>
  <c r="M19" i="25"/>
  <c r="M12" i="25"/>
  <c r="M17" i="25"/>
  <c r="M18" i="25"/>
  <c r="N26" i="2" l="1"/>
  <c r="N25" i="2"/>
  <c r="N23" i="2"/>
  <c r="N22" i="2"/>
  <c r="N16" i="2"/>
  <c r="N19" i="2"/>
  <c r="N18" i="2"/>
  <c r="N17" i="2"/>
  <c r="N12" i="2"/>
  <c r="N11" i="2"/>
  <c r="N14" i="2"/>
  <c r="N13" i="2"/>
  <c r="N15" i="31"/>
  <c r="Y15" i="31" s="1"/>
  <c r="N25" i="31"/>
  <c r="Y25" i="31" s="1"/>
  <c r="N39" i="31"/>
  <c r="Z34" i="31"/>
  <c r="Z33" i="31"/>
  <c r="N18" i="31"/>
  <c r="N38" i="31"/>
  <c r="N32" i="31"/>
  <c r="N36" i="31"/>
  <c r="N35" i="31"/>
  <c r="N19" i="31"/>
  <c r="N33" i="31"/>
  <c r="N28" i="31"/>
  <c r="N34" i="31"/>
  <c r="N22" i="31"/>
  <c r="N26" i="31"/>
  <c r="N17" i="31"/>
  <c r="N13" i="31"/>
  <c r="N27" i="31"/>
  <c r="N30" i="31"/>
  <c r="N21" i="31"/>
  <c r="N16" i="31"/>
  <c r="N31" i="31"/>
  <c r="N12" i="31"/>
  <c r="N29" i="31"/>
  <c r="N14" i="31"/>
  <c r="N11" i="31"/>
  <c r="L22" i="2" l="1"/>
  <c r="L19" i="2"/>
  <c r="L23" i="2"/>
  <c r="L18" i="2"/>
  <c r="L16" i="2"/>
  <c r="L17" i="2"/>
  <c r="L12" i="2"/>
  <c r="L11" i="2"/>
  <c r="L14" i="2"/>
  <c r="L13" i="2"/>
  <c r="Z21" i="2"/>
  <c r="K54" i="25"/>
  <c r="K53" i="25"/>
  <c r="K52" i="25"/>
  <c r="K51" i="25"/>
  <c r="K50" i="25"/>
  <c r="K49" i="25"/>
  <c r="K48" i="25"/>
  <c r="K47" i="25"/>
  <c r="K45" i="25"/>
  <c r="K42" i="25"/>
  <c r="K40" i="25"/>
  <c r="K35" i="25"/>
  <c r="K38" i="25"/>
  <c r="K36" i="25"/>
  <c r="K23" i="25"/>
  <c r="K44" i="25"/>
  <c r="K41" i="25"/>
  <c r="K39" i="25"/>
  <c r="K30" i="25"/>
  <c r="K20" i="25"/>
  <c r="K29" i="25"/>
  <c r="K33" i="25"/>
  <c r="K43" i="25"/>
  <c r="K37" i="25"/>
  <c r="K24" i="25"/>
  <c r="K34" i="25"/>
  <c r="K25" i="25"/>
  <c r="K27" i="25"/>
  <c r="K22" i="25"/>
  <c r="K21" i="25"/>
  <c r="K28" i="25"/>
  <c r="K16" i="25"/>
  <c r="K15" i="25"/>
  <c r="K11" i="25"/>
  <c r="K13" i="25"/>
  <c r="K26" i="25"/>
  <c r="K14" i="25"/>
  <c r="K19" i="25"/>
  <c r="K12" i="25"/>
  <c r="K17" i="25"/>
  <c r="K18" i="25"/>
  <c r="J24" i="35"/>
  <c r="J27" i="35"/>
  <c r="J38" i="35"/>
  <c r="J22" i="35"/>
  <c r="J15" i="35"/>
  <c r="J32" i="35"/>
  <c r="J20" i="35"/>
  <c r="J17" i="35"/>
  <c r="J34" i="35"/>
  <c r="J33" i="35"/>
  <c r="J12" i="35"/>
  <c r="J26" i="35"/>
  <c r="J30" i="35"/>
  <c r="J18" i="35"/>
  <c r="J37" i="35"/>
  <c r="J29" i="35"/>
  <c r="J14" i="35"/>
  <c r="J19" i="35"/>
  <c r="J36" i="35"/>
  <c r="J25" i="35"/>
  <c r="J13" i="35"/>
  <c r="L38" i="31"/>
  <c r="L18" i="31"/>
  <c r="L32" i="31"/>
  <c r="L33" i="31"/>
  <c r="L39" i="31"/>
  <c r="L22" i="31"/>
  <c r="L36" i="31"/>
  <c r="L35" i="31"/>
  <c r="L19" i="31"/>
  <c r="L28" i="31"/>
  <c r="L34" i="31"/>
  <c r="L17" i="31"/>
  <c r="L30" i="31"/>
  <c r="L26" i="31"/>
  <c r="L13" i="31"/>
  <c r="L12" i="31"/>
  <c r="L16" i="31"/>
  <c r="L21" i="31"/>
  <c r="L27" i="31"/>
  <c r="L31" i="31"/>
  <c r="L29" i="31"/>
  <c r="L14" i="31"/>
  <c r="L11" i="31"/>
  <c r="L27" i="7"/>
  <c r="L22" i="7"/>
  <c r="AE22" i="7" s="1"/>
  <c r="L25" i="7"/>
  <c r="AE25" i="7" s="1"/>
  <c r="L26" i="7"/>
  <c r="L20" i="7"/>
  <c r="L18" i="7"/>
  <c r="L23" i="7"/>
  <c r="L16" i="7"/>
  <c r="L21" i="7"/>
  <c r="L15" i="7"/>
  <c r="L11" i="7"/>
  <c r="L13" i="7"/>
  <c r="L14" i="7"/>
  <c r="AF22" i="7"/>
  <c r="AF23" i="7"/>
  <c r="N21" i="19"/>
  <c r="N32" i="19"/>
  <c r="N93" i="19"/>
  <c r="N88" i="19"/>
  <c r="J66" i="29" l="1"/>
  <c r="J64" i="29"/>
  <c r="J61" i="29"/>
  <c r="J57" i="29"/>
  <c r="J30" i="29"/>
  <c r="J53" i="29"/>
  <c r="J45" i="29"/>
  <c r="J35" i="29"/>
  <c r="J32" i="29"/>
  <c r="J41" i="29"/>
  <c r="J39" i="29"/>
  <c r="J26" i="29"/>
  <c r="J65" i="29"/>
  <c r="J63" i="29"/>
  <c r="J42" i="29"/>
  <c r="J60" i="29"/>
  <c r="J20" i="29"/>
  <c r="J52" i="29"/>
  <c r="J54" i="29"/>
  <c r="J38" i="29"/>
  <c r="J50" i="29"/>
  <c r="J49" i="29"/>
  <c r="J36" i="29"/>
  <c r="J40" i="29"/>
  <c r="J25" i="29"/>
  <c r="J48" i="29"/>
  <c r="J14" i="29"/>
  <c r="J22" i="29"/>
  <c r="J23" i="29"/>
  <c r="J28" i="29"/>
  <c r="J19" i="29"/>
  <c r="J16" i="29"/>
  <c r="J67" i="29"/>
  <c r="J58" i="29"/>
  <c r="J21" i="29"/>
  <c r="J18" i="29"/>
  <c r="J27" i="29"/>
  <c r="J15" i="29"/>
  <c r="J56" i="29"/>
  <c r="J17" i="29"/>
  <c r="J24" i="29"/>
  <c r="J33" i="29"/>
  <c r="J37" i="29"/>
  <c r="J11" i="29"/>
  <c r="J12" i="29"/>
  <c r="H31" i="28"/>
  <c r="H39" i="28"/>
  <c r="H16" i="28"/>
  <c r="H11" i="28"/>
  <c r="H25" i="28"/>
  <c r="H30" i="28"/>
  <c r="H42" i="28"/>
  <c r="H34" i="28"/>
  <c r="H38" i="28"/>
  <c r="H24" i="28"/>
  <c r="U24" i="28" s="1"/>
  <c r="H19" i="28"/>
  <c r="H22" i="28"/>
  <c r="H33" i="28"/>
  <c r="H29" i="28"/>
  <c r="H12" i="28"/>
  <c r="U12" i="28" s="1"/>
  <c r="H18" i="28"/>
  <c r="H14" i="28"/>
  <c r="H20" i="28"/>
  <c r="H13" i="28"/>
  <c r="H21" i="28"/>
  <c r="H26" i="28"/>
  <c r="H15" i="28"/>
  <c r="H17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15" i="24" l="1"/>
  <c r="I54" i="25"/>
  <c r="I53" i="25"/>
  <c r="I52" i="25"/>
  <c r="I51" i="25"/>
  <c r="I50" i="25"/>
  <c r="I49" i="25"/>
  <c r="I48" i="25"/>
  <c r="I47" i="25"/>
  <c r="I45" i="25"/>
  <c r="I42" i="25"/>
  <c r="I40" i="25"/>
  <c r="I35" i="25"/>
  <c r="I38" i="25"/>
  <c r="I36" i="25"/>
  <c r="I23" i="25"/>
  <c r="I46" i="25"/>
  <c r="I44" i="25"/>
  <c r="I41" i="25"/>
  <c r="I39" i="25"/>
  <c r="I31" i="25"/>
  <c r="I30" i="25"/>
  <c r="I20" i="25"/>
  <c r="I29" i="25"/>
  <c r="I33" i="25"/>
  <c r="I21" i="25"/>
  <c r="I11" i="25"/>
  <c r="X11" i="25" s="1"/>
  <c r="I43" i="25"/>
  <c r="I37" i="25"/>
  <c r="I24" i="25"/>
  <c r="I34" i="25"/>
  <c r="I25" i="25"/>
  <c r="I13" i="25"/>
  <c r="I27" i="25"/>
  <c r="I22" i="25"/>
  <c r="I32" i="25"/>
  <c r="I12" i="25"/>
  <c r="I19" i="25"/>
  <c r="I28" i="25"/>
  <c r="I16" i="25"/>
  <c r="I17" i="25"/>
  <c r="I14" i="25"/>
  <c r="I15" i="25"/>
  <c r="I18" i="25"/>
  <c r="I26" i="25"/>
  <c r="H27" i="7" l="1"/>
  <c r="H26" i="7"/>
  <c r="H20" i="7"/>
  <c r="H18" i="7"/>
  <c r="H23" i="7"/>
  <c r="H21" i="7"/>
  <c r="H11" i="7"/>
  <c r="H15" i="7"/>
  <c r="H14" i="7"/>
  <c r="H13" i="7"/>
  <c r="H12" i="7"/>
  <c r="H33" i="31"/>
  <c r="H18" i="31"/>
  <c r="H38" i="31"/>
  <c r="H32" i="31"/>
  <c r="H26" i="31"/>
  <c r="H35" i="31"/>
  <c r="H19" i="31"/>
  <c r="H31" i="31"/>
  <c r="H39" i="31"/>
  <c r="H22" i="31"/>
  <c r="H36" i="31"/>
  <c r="H21" i="31"/>
  <c r="H28" i="31"/>
  <c r="H34" i="31"/>
  <c r="H17" i="31"/>
  <c r="H16" i="31"/>
  <c r="H27" i="31"/>
  <c r="H30" i="31"/>
  <c r="H11" i="31"/>
  <c r="H13" i="31"/>
  <c r="H14" i="31"/>
  <c r="H29" i="31"/>
  <c r="H12" i="31"/>
  <c r="H36" i="35" l="1"/>
  <c r="H24" i="35"/>
  <c r="H27" i="35"/>
  <c r="H38" i="35"/>
  <c r="H22" i="35"/>
  <c r="H15" i="35"/>
  <c r="H32" i="35"/>
  <c r="H20" i="35"/>
  <c r="H17" i="35"/>
  <c r="H34" i="35"/>
  <c r="H33" i="35"/>
  <c r="H12" i="35"/>
  <c r="H26" i="35"/>
  <c r="H30" i="35"/>
  <c r="H18" i="35"/>
  <c r="H37" i="35"/>
  <c r="H25" i="35"/>
  <c r="H29" i="35"/>
  <c r="H14" i="35"/>
  <c r="H21" i="35"/>
  <c r="H19" i="35"/>
  <c r="H13" i="35"/>
  <c r="F66" i="29" l="1"/>
  <c r="F64" i="29"/>
  <c r="F61" i="29"/>
  <c r="F16" i="29"/>
  <c r="F57" i="29"/>
  <c r="F30" i="29"/>
  <c r="F17" i="29"/>
  <c r="F53" i="29"/>
  <c r="F45" i="29"/>
  <c r="F35" i="29"/>
  <c r="F32" i="29"/>
  <c r="F41" i="29"/>
  <c r="F56" i="29"/>
  <c r="F39" i="29"/>
  <c r="F26" i="29"/>
  <c r="F51" i="29"/>
  <c r="F65" i="29"/>
  <c r="F63" i="29"/>
  <c r="F42" i="29"/>
  <c r="F60" i="29"/>
  <c r="F20" i="29"/>
  <c r="F52" i="29"/>
  <c r="F54" i="29"/>
  <c r="F37" i="29"/>
  <c r="F15" i="29"/>
  <c r="F38" i="29"/>
  <c r="F50" i="29"/>
  <c r="F24" i="29"/>
  <c r="F49" i="29"/>
  <c r="F36" i="29"/>
  <c r="F40" i="29"/>
  <c r="F47" i="29"/>
  <c r="F25" i="29"/>
  <c r="F48" i="29"/>
  <c r="F33" i="29"/>
  <c r="F14" i="29"/>
  <c r="F22" i="29"/>
  <c r="F13" i="29"/>
  <c r="F23" i="29"/>
  <c r="F28" i="29"/>
  <c r="F12" i="29"/>
  <c r="F58" i="29"/>
  <c r="F21" i="29"/>
  <c r="F18" i="29"/>
  <c r="F11" i="29"/>
  <c r="F33" i="31" l="1"/>
  <c r="F18" i="31"/>
  <c r="F38" i="31"/>
  <c r="F32" i="31"/>
  <c r="F26" i="31"/>
  <c r="F35" i="31"/>
  <c r="F16" i="31"/>
  <c r="F17" i="31"/>
  <c r="F19" i="31"/>
  <c r="F34" i="31"/>
  <c r="F22" i="31"/>
  <c r="F29" i="31"/>
  <c r="AG21" i="7" l="1"/>
  <c r="AG19" i="7"/>
  <c r="AG18" i="7"/>
  <c r="R12" i="7"/>
  <c r="R14" i="7"/>
  <c r="R13" i="7"/>
  <c r="R11" i="7"/>
  <c r="R15" i="7"/>
  <c r="R21" i="7"/>
  <c r="R16" i="7"/>
  <c r="R20" i="7"/>
  <c r="R18" i="7"/>
  <c r="R23" i="7"/>
  <c r="R26" i="7"/>
  <c r="R27" i="7"/>
  <c r="F52" i="30"/>
  <c r="F46" i="30"/>
  <c r="F11" i="2"/>
  <c r="W22" i="9" l="1"/>
  <c r="W33" i="25"/>
  <c r="W28" i="25"/>
  <c r="V19" i="35" l="1"/>
  <c r="V36" i="35"/>
  <c r="V24" i="35"/>
  <c r="V27" i="35"/>
  <c r="V38" i="35"/>
  <c r="V22" i="35"/>
  <c r="V15" i="35"/>
  <c r="V32" i="35"/>
  <c r="V20" i="35"/>
  <c r="V17" i="35"/>
  <c r="V34" i="35"/>
  <c r="V33" i="35"/>
  <c r="V12" i="35"/>
  <c r="V26" i="35"/>
  <c r="V30" i="35"/>
  <c r="V18" i="35"/>
  <c r="V37" i="35"/>
  <c r="V25" i="35"/>
  <c r="V29" i="35"/>
  <c r="V13" i="35"/>
  <c r="V14" i="35"/>
  <c r="V21" i="35"/>
  <c r="Z97" i="19"/>
  <c r="Z58" i="19"/>
  <c r="Z96" i="19"/>
  <c r="AA96" i="19" s="1"/>
  <c r="Z69" i="19"/>
  <c r="AA69" i="19" s="1"/>
  <c r="Z94" i="19"/>
  <c r="Z43" i="19"/>
  <c r="AA43" i="19" s="1"/>
  <c r="Z75" i="19"/>
  <c r="Z85" i="19"/>
  <c r="Z90" i="19"/>
  <c r="AA90" i="19" s="1"/>
  <c r="Z89" i="19"/>
  <c r="Z28" i="19"/>
  <c r="AA28" i="19" s="1"/>
  <c r="Z83" i="19"/>
  <c r="Z66" i="19"/>
  <c r="Z76" i="19"/>
  <c r="Z27" i="19"/>
  <c r="Z82" i="19"/>
  <c r="AA82" i="19" s="1"/>
  <c r="Z53" i="19"/>
  <c r="Z81" i="19"/>
  <c r="Z52" i="19"/>
  <c r="Z80" i="19"/>
  <c r="AA80" i="19" s="1"/>
  <c r="Z79" i="19"/>
  <c r="Z99" i="19"/>
  <c r="Z78" i="19"/>
  <c r="AA78" i="19" s="1"/>
  <c r="Z56" i="19"/>
  <c r="Z46" i="19"/>
  <c r="Z74" i="19"/>
  <c r="Z67" i="19"/>
  <c r="AA67" i="19" s="1"/>
  <c r="Z20" i="19"/>
  <c r="Z65" i="19"/>
  <c r="Z61" i="19"/>
  <c r="AA61" i="19" s="1"/>
  <c r="Z45" i="19"/>
  <c r="Z48" i="19"/>
  <c r="Z21" i="19"/>
  <c r="AA21" i="19" s="1"/>
  <c r="Z12" i="19"/>
  <c r="Z24" i="19"/>
  <c r="Z98" i="19"/>
  <c r="Z32" i="19"/>
  <c r="AA32" i="19" s="1"/>
  <c r="Z23" i="19"/>
  <c r="Z95" i="19"/>
  <c r="Z93" i="19"/>
  <c r="AA93" i="19" s="1"/>
  <c r="Z63" i="19"/>
  <c r="AA63" i="19" s="1"/>
  <c r="Z91" i="19"/>
  <c r="Z92" i="19"/>
  <c r="AA92" i="19" s="1"/>
  <c r="Z88" i="19"/>
  <c r="AA88" i="19" s="1"/>
  <c r="Z41" i="19"/>
  <c r="AA41" i="19" s="1"/>
  <c r="Z39" i="19"/>
  <c r="Z68" i="19"/>
  <c r="Z62" i="19"/>
  <c r="Z71" i="19"/>
  <c r="Z59" i="19"/>
  <c r="Z55" i="19"/>
  <c r="Z37" i="19"/>
  <c r="Z19" i="19"/>
  <c r="Z15" i="19"/>
  <c r="Z72" i="19"/>
  <c r="Z47" i="19"/>
  <c r="Z44" i="19"/>
  <c r="Z40" i="19"/>
  <c r="Z50" i="19"/>
  <c r="Z42" i="19"/>
  <c r="Z22" i="19"/>
  <c r="Z38" i="19"/>
  <c r="Z57" i="19"/>
  <c r="Z14" i="19"/>
  <c r="Z49" i="19"/>
  <c r="Z13" i="19"/>
  <c r="Z35" i="19"/>
  <c r="AA35" i="19" s="1"/>
  <c r="Z11" i="19"/>
  <c r="Z36" i="19"/>
  <c r="Z34" i="19"/>
  <c r="Z17" i="19"/>
  <c r="Z16" i="19"/>
  <c r="AD12" i="7" l="1"/>
  <c r="AF25" i="30"/>
  <c r="X22" i="2" l="1"/>
  <c r="X16" i="2"/>
  <c r="X11" i="2"/>
  <c r="X26" i="2"/>
  <c r="X19" i="2"/>
  <c r="X17" i="2"/>
  <c r="X18" i="2"/>
  <c r="X13" i="2"/>
  <c r="X23" i="2"/>
  <c r="X12" i="2"/>
  <c r="X14" i="2"/>
  <c r="X33" i="31"/>
  <c r="Y33" i="31" s="1"/>
  <c r="X18" i="31"/>
  <c r="Y18" i="31" s="1"/>
  <c r="X38" i="31"/>
  <c r="Y38" i="31" s="1"/>
  <c r="X32" i="31"/>
  <c r="Y32" i="31" s="1"/>
  <c r="X26" i="31"/>
  <c r="Y26" i="31" s="1"/>
  <c r="X35" i="31"/>
  <c r="Y35" i="31" s="1"/>
  <c r="X13" i="31"/>
  <c r="X16" i="31"/>
  <c r="Y16" i="31" s="1"/>
  <c r="X17" i="31"/>
  <c r="Y17" i="31" s="1"/>
  <c r="X19" i="31"/>
  <c r="Y19" i="31" s="1"/>
  <c r="X31" i="31"/>
  <c r="Y31" i="31" s="1"/>
  <c r="X39" i="31"/>
  <c r="Y39" i="31" s="1"/>
  <c r="X34" i="31"/>
  <c r="Y34" i="31" s="1"/>
  <c r="X21" i="31"/>
  <c r="X28" i="31"/>
  <c r="X36" i="31"/>
  <c r="X27" i="31"/>
  <c r="X12" i="31"/>
  <c r="X22" i="31"/>
  <c r="Y22" i="31" s="1"/>
  <c r="X11" i="31"/>
  <c r="X14" i="31"/>
  <c r="X29" i="31"/>
  <c r="Y29" i="31" s="1"/>
  <c r="X30" i="31"/>
  <c r="X54" i="29" l="1"/>
  <c r="R56" i="29"/>
  <c r="X56" i="29"/>
  <c r="R37" i="29"/>
  <c r="W37" i="29" s="1"/>
  <c r="R20" i="29"/>
  <c r="W20" i="29" s="1"/>
  <c r="X55" i="29"/>
  <c r="X57" i="29"/>
  <c r="R19" i="29"/>
  <c r="R16" i="29"/>
  <c r="R66" i="29"/>
  <c r="R64" i="29"/>
  <c r="R61" i="29"/>
  <c r="R57" i="29"/>
  <c r="R30" i="29"/>
  <c r="W30" i="29" s="1"/>
  <c r="R17" i="29"/>
  <c r="R53" i="29"/>
  <c r="W53" i="29" s="1"/>
  <c r="R45" i="29"/>
  <c r="R65" i="29"/>
  <c r="R35" i="29"/>
  <c r="R60" i="29"/>
  <c r="R32" i="29"/>
  <c r="R39" i="29"/>
  <c r="R41" i="29"/>
  <c r="R26" i="29"/>
  <c r="R51" i="29"/>
  <c r="R54" i="29"/>
  <c r="R25" i="29"/>
  <c r="R15" i="29"/>
  <c r="R63" i="29"/>
  <c r="R42" i="29"/>
  <c r="R52" i="29"/>
  <c r="R49" i="29"/>
  <c r="R33" i="29"/>
  <c r="R47" i="29"/>
  <c r="R13" i="29"/>
  <c r="R38" i="29"/>
  <c r="R48" i="29"/>
  <c r="R50" i="29"/>
  <c r="R24" i="29"/>
  <c r="R40" i="29"/>
  <c r="R36" i="29"/>
  <c r="R14" i="29"/>
  <c r="R22" i="29"/>
  <c r="R12" i="29"/>
  <c r="R23" i="29"/>
  <c r="R28" i="29"/>
  <c r="R67" i="29"/>
  <c r="R21" i="29"/>
  <c r="R18" i="29"/>
  <c r="R11" i="29"/>
  <c r="R27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N17" i="19"/>
  <c r="AA17" i="19" s="1"/>
  <c r="AH49" i="30"/>
  <c r="T52" i="30"/>
  <c r="AG52" i="30" s="1"/>
  <c r="AH48" i="30"/>
  <c r="T46" i="30"/>
  <c r="AG46" i="30" s="1"/>
  <c r="AH42" i="30"/>
  <c r="T39" i="30"/>
  <c r="T45" i="30"/>
  <c r="T29" i="30"/>
  <c r="T54" i="30"/>
  <c r="T33" i="30"/>
  <c r="T42" i="30"/>
  <c r="T64" i="30"/>
  <c r="T34" i="30"/>
  <c r="T40" i="30"/>
  <c r="T60" i="30"/>
  <c r="T58" i="30"/>
  <c r="T26" i="30"/>
  <c r="T31" i="30"/>
  <c r="T20" i="30"/>
  <c r="T49" i="30"/>
  <c r="T35" i="30"/>
  <c r="T38" i="30"/>
  <c r="T37" i="30"/>
  <c r="T30" i="30"/>
  <c r="T16" i="30"/>
  <c r="T28" i="30"/>
  <c r="T12" i="30"/>
  <c r="T47" i="30"/>
  <c r="T23" i="30"/>
  <c r="T17" i="30"/>
  <c r="T32" i="30"/>
  <c r="T24" i="30"/>
  <c r="T11" i="30"/>
  <c r="T15" i="30"/>
  <c r="T14" i="30"/>
  <c r="T41" i="30"/>
  <c r="T27" i="30"/>
  <c r="T21" i="30"/>
  <c r="T22" i="30"/>
  <c r="T18" i="30"/>
  <c r="T13" i="30"/>
  <c r="T25" i="30"/>
  <c r="AA19" i="35"/>
  <c r="R36" i="35"/>
  <c r="R38" i="35"/>
  <c r="R32" i="35"/>
  <c r="R33" i="35"/>
  <c r="R30" i="35"/>
  <c r="R18" i="35"/>
  <c r="R24" i="35"/>
  <c r="R20" i="35"/>
  <c r="R27" i="35"/>
  <c r="R26" i="35"/>
  <c r="R17" i="35"/>
  <c r="R22" i="35"/>
  <c r="R37" i="35"/>
  <c r="R13" i="35"/>
  <c r="R15" i="35"/>
  <c r="R29" i="35"/>
  <c r="R34" i="35"/>
  <c r="R12" i="35"/>
  <c r="R25" i="35"/>
  <c r="R14" i="35"/>
  <c r="R21" i="35"/>
  <c r="S48" i="25" l="1"/>
  <c r="S52" i="25"/>
  <c r="S49" i="25"/>
  <c r="S32" i="25"/>
  <c r="S27" i="25"/>
  <c r="S54" i="25"/>
  <c r="S53" i="25"/>
  <c r="S50" i="25"/>
  <c r="S51" i="25"/>
  <c r="S45" i="25"/>
  <c r="S36" i="25"/>
  <c r="S46" i="25"/>
  <c r="S40" i="25"/>
  <c r="S47" i="25"/>
  <c r="S35" i="25"/>
  <c r="S42" i="25"/>
  <c r="S24" i="25"/>
  <c r="S38" i="25"/>
  <c r="S23" i="25"/>
  <c r="S34" i="25"/>
  <c r="S13" i="25"/>
  <c r="S44" i="25"/>
  <c r="S37" i="25"/>
  <c r="S19" i="25"/>
  <c r="S41" i="25"/>
  <c r="S16" i="25"/>
  <c r="S17" i="25"/>
  <c r="S26" i="25"/>
  <c r="S39" i="25"/>
  <c r="S12" i="25"/>
  <c r="S31" i="25"/>
  <c r="S18" i="25"/>
  <c r="S15" i="25"/>
  <c r="S30" i="25"/>
  <c r="S14" i="25"/>
  <c r="S29" i="25"/>
  <c r="S20" i="25"/>
  <c r="S33" i="25"/>
  <c r="S21" i="25"/>
  <c r="S25" i="25"/>
  <c r="S22" i="25"/>
  <c r="S28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4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2" i="29"/>
  <c r="P70" i="29" s="1"/>
  <c r="W70" i="29" s="1"/>
  <c r="R39" i="30" l="1"/>
  <c r="R45" i="30"/>
  <c r="R29" i="30"/>
  <c r="R33" i="30"/>
  <c r="R54" i="30"/>
  <c r="R42" i="30"/>
  <c r="R64" i="30"/>
  <c r="R34" i="30"/>
  <c r="R40" i="30"/>
  <c r="R60" i="30"/>
  <c r="R58" i="30"/>
  <c r="R26" i="30"/>
  <c r="R31" i="30"/>
  <c r="R20" i="30"/>
  <c r="R49" i="30"/>
  <c r="R35" i="30"/>
  <c r="R38" i="30"/>
  <c r="R32" i="30"/>
  <c r="R37" i="30"/>
  <c r="R30" i="30"/>
  <c r="R16" i="30"/>
  <c r="R28" i="30"/>
  <c r="R12" i="30"/>
  <c r="R47" i="30"/>
  <c r="R23" i="30"/>
  <c r="R17" i="30"/>
  <c r="R14" i="30"/>
  <c r="R15" i="30"/>
  <c r="R11" i="30"/>
  <c r="R27" i="30"/>
  <c r="R21" i="30"/>
  <c r="R41" i="30"/>
  <c r="R25" i="30"/>
  <c r="R22" i="30"/>
  <c r="R18" i="30"/>
  <c r="R13" i="30"/>
  <c r="P32" i="35" l="1"/>
  <c r="P33" i="35"/>
  <c r="P30" i="35"/>
  <c r="P18" i="35"/>
  <c r="P24" i="35"/>
  <c r="P20" i="35"/>
  <c r="P27" i="35"/>
  <c r="P26" i="35"/>
  <c r="P17" i="35"/>
  <c r="P25" i="35"/>
  <c r="P22" i="35"/>
  <c r="P37" i="35"/>
  <c r="P13" i="35"/>
  <c r="P15" i="35"/>
  <c r="P14" i="35"/>
  <c r="P29" i="35"/>
  <c r="P34" i="35"/>
  <c r="P12" i="35"/>
  <c r="P21" i="35"/>
  <c r="N37" i="19" l="1"/>
  <c r="AA37" i="19" s="1"/>
  <c r="N98" i="19"/>
  <c r="AA98" i="19" s="1"/>
  <c r="N74" i="19"/>
  <c r="N97" i="19"/>
  <c r="N58" i="19"/>
  <c r="N89" i="19"/>
  <c r="N79" i="19"/>
  <c r="N94" i="19"/>
  <c r="N75" i="19"/>
  <c r="N85" i="19"/>
  <c r="N46" i="19"/>
  <c r="AA46" i="19" s="1"/>
  <c r="N83" i="19"/>
  <c r="N72" i="19"/>
  <c r="AA72" i="19" s="1"/>
  <c r="N66" i="19"/>
  <c r="N62" i="19"/>
  <c r="AA62" i="19" s="1"/>
  <c r="N76" i="19"/>
  <c r="N27" i="19"/>
  <c r="N44" i="19"/>
  <c r="AA44" i="19" s="1"/>
  <c r="N53" i="19"/>
  <c r="AA53" i="19" s="1"/>
  <c r="N81" i="19"/>
  <c r="N52" i="19"/>
  <c r="AA52" i="19" s="1"/>
  <c r="N99" i="19"/>
  <c r="AA99" i="19" s="1"/>
  <c r="N56" i="19"/>
  <c r="AA56" i="19" s="1"/>
  <c r="N55" i="19"/>
  <c r="AA55" i="19" s="1"/>
  <c r="N20" i="19"/>
  <c r="AA20" i="19" s="1"/>
  <c r="N91" i="19"/>
  <c r="AA91" i="19" s="1"/>
  <c r="N65" i="19"/>
  <c r="AA65" i="19" s="1"/>
  <c r="N45" i="19"/>
  <c r="AA45" i="19" s="1"/>
  <c r="N48" i="19"/>
  <c r="AA48" i="19" s="1"/>
  <c r="N12" i="19"/>
  <c r="AA12" i="19" s="1"/>
  <c r="N24" i="19"/>
  <c r="AA24" i="19" s="1"/>
  <c r="N19" i="19"/>
  <c r="AA19" i="19" s="1"/>
  <c r="N59" i="19"/>
  <c r="AA59" i="19" s="1"/>
  <c r="N23" i="19"/>
  <c r="AA23" i="19" s="1"/>
  <c r="N95" i="19"/>
  <c r="AA95" i="19" s="1"/>
  <c r="N39" i="19"/>
  <c r="AA39" i="19" s="1"/>
  <c r="N47" i="19"/>
  <c r="AA47" i="19" s="1"/>
  <c r="N50" i="19"/>
  <c r="AA50" i="19" s="1"/>
  <c r="N42" i="19"/>
  <c r="AA42" i="19" s="1"/>
  <c r="N40" i="19"/>
  <c r="AA40" i="19" s="1"/>
  <c r="N13" i="19"/>
  <c r="AA13" i="19" s="1"/>
  <c r="N57" i="19"/>
  <c r="AA57" i="19" s="1"/>
  <c r="N38" i="19"/>
  <c r="AA38" i="19" s="1"/>
  <c r="N68" i="19"/>
  <c r="AA68" i="19" s="1"/>
  <c r="N71" i="19"/>
  <c r="AA71" i="19" s="1"/>
  <c r="N49" i="19"/>
  <c r="AA49" i="19" s="1"/>
  <c r="N15" i="19"/>
  <c r="AA15" i="19" s="1"/>
  <c r="N22" i="19"/>
  <c r="AA22" i="19" s="1"/>
  <c r="N11" i="19"/>
  <c r="AA11" i="19" s="1"/>
  <c r="N14" i="19"/>
  <c r="AA14" i="19" s="1"/>
  <c r="N34" i="19"/>
  <c r="AA34" i="19" s="1"/>
  <c r="N36" i="19"/>
  <c r="AA36" i="19" s="1"/>
  <c r="N16" i="19"/>
  <c r="AA16" i="19" s="1"/>
  <c r="Q48" i="25" l="1"/>
  <c r="Q32" i="25"/>
  <c r="Q27" i="25"/>
  <c r="Q54" i="25"/>
  <c r="Q53" i="25"/>
  <c r="Q50" i="25"/>
  <c r="Q51" i="25"/>
  <c r="Q45" i="25"/>
  <c r="Q42" i="25"/>
  <c r="Q23" i="25"/>
  <c r="Q36" i="25"/>
  <c r="Q46" i="25"/>
  <c r="Q40" i="25"/>
  <c r="Q47" i="25"/>
  <c r="Q35" i="25"/>
  <c r="Q13" i="25"/>
  <c r="Q34" i="25"/>
  <c r="Q24" i="25"/>
  <c r="Q38" i="25"/>
  <c r="Q37" i="25"/>
  <c r="Q44" i="25"/>
  <c r="Q31" i="25"/>
  <c r="Q19" i="25"/>
  <c r="Q17" i="25"/>
  <c r="Q26" i="25"/>
  <c r="Q39" i="25"/>
  <c r="Q12" i="25"/>
  <c r="Q41" i="25"/>
  <c r="Q15" i="25"/>
  <c r="Q16" i="25"/>
  <c r="Q18" i="25"/>
  <c r="Q30" i="25"/>
  <c r="Q20" i="25"/>
  <c r="Q33" i="25"/>
  <c r="X33" i="25" s="1"/>
  <c r="Q21" i="25"/>
  <c r="Q14" i="25"/>
  <c r="Q25" i="25"/>
  <c r="Q29" i="25"/>
  <c r="Q43" i="25"/>
  <c r="Q22" i="25"/>
  <c r="Q28" i="25"/>
  <c r="X28" i="25" s="1"/>
  <c r="N27" i="7" l="1"/>
  <c r="AE27" i="7" s="1"/>
  <c r="N26" i="7"/>
  <c r="N23" i="7"/>
  <c r="N21" i="7"/>
  <c r="N16" i="7"/>
  <c r="N18" i="7"/>
  <c r="N20" i="7"/>
  <c r="N14" i="7"/>
  <c r="N15" i="7"/>
  <c r="N13" i="7"/>
  <c r="N12" i="7"/>
  <c r="N19" i="29" l="1"/>
  <c r="N35" i="29"/>
  <c r="N32" i="29"/>
  <c r="N39" i="29"/>
  <c r="N41" i="29"/>
  <c r="N42" i="29"/>
  <c r="N57" i="29"/>
  <c r="N38" i="29"/>
  <c r="N61" i="29"/>
  <c r="N17" i="29"/>
  <c r="N60" i="29"/>
  <c r="N45" i="29"/>
  <c r="N65" i="29"/>
  <c r="N63" i="29"/>
  <c r="N26" i="29"/>
  <c r="N14" i="29"/>
  <c r="N16" i="29"/>
  <c r="N64" i="29"/>
  <c r="N54" i="29"/>
  <c r="N36" i="29"/>
  <c r="N51" i="29"/>
  <c r="N49" i="29"/>
  <c r="N25" i="29"/>
  <c r="N48" i="29"/>
  <c r="N24" i="29"/>
  <c r="N40" i="29"/>
  <c r="N15" i="29"/>
  <c r="N52" i="29"/>
  <c r="N50" i="29"/>
  <c r="N23" i="29"/>
  <c r="N33" i="29"/>
  <c r="N47" i="29"/>
  <c r="N13" i="29"/>
  <c r="N22" i="29"/>
  <c r="N12" i="29"/>
  <c r="N28" i="29"/>
  <c r="N67" i="29"/>
  <c r="N21" i="29"/>
  <c r="N58" i="29"/>
  <c r="N11" i="29"/>
  <c r="W11" i="29" s="1"/>
  <c r="N18" i="29"/>
  <c r="N27" i="29"/>
  <c r="AF21" i="7"/>
  <c r="L12" i="7"/>
  <c r="AI64" i="30"/>
  <c r="AH64" i="30"/>
  <c r="A64" i="30" s="1"/>
  <c r="AF34" i="30"/>
  <c r="F34" i="30"/>
  <c r="AG34" i="30" s="1"/>
  <c r="AI46" i="30"/>
  <c r="AH47" i="30"/>
  <c r="AF39" i="30"/>
  <c r="AG39" i="30" s="1"/>
  <c r="AI45" i="30"/>
  <c r="AH46" i="30"/>
  <c r="AF45" i="30"/>
  <c r="F45" i="30"/>
  <c r="AG45" i="30" s="1"/>
  <c r="AI44" i="30"/>
  <c r="AH45" i="30"/>
  <c r="AF40" i="30"/>
  <c r="F40" i="30"/>
  <c r="AG40" i="30" s="1"/>
  <c r="AI43" i="30"/>
  <c r="AH44" i="30"/>
  <c r="AF49" i="30"/>
  <c r="F49" i="30"/>
  <c r="AG49" i="30" s="1"/>
  <c r="AI42" i="30"/>
  <c r="AH43" i="30"/>
  <c r="A42" i="30" s="1"/>
  <c r="AF29" i="30"/>
  <c r="F29" i="30"/>
  <c r="AG29" i="30" s="1"/>
  <c r="AI41" i="30"/>
  <c r="AH41" i="30"/>
  <c r="A41" i="30" s="1"/>
  <c r="AF33" i="30"/>
  <c r="F33" i="30"/>
  <c r="AI40" i="30"/>
  <c r="AH40" i="30"/>
  <c r="A40" i="30" s="1"/>
  <c r="AF54" i="30"/>
  <c r="AG54" i="30" s="1"/>
  <c r="AI39" i="30"/>
  <c r="AH39" i="30"/>
  <c r="A39" i="30" s="1"/>
  <c r="AF31" i="30"/>
  <c r="F31" i="30"/>
  <c r="AG31" i="30" s="1"/>
  <c r="AI38" i="30"/>
  <c r="AH38" i="30"/>
  <c r="A38" i="30" s="1"/>
  <c r="AF37" i="30"/>
  <c r="F37" i="30"/>
  <c r="AG37" i="30" s="1"/>
  <c r="AI37" i="30"/>
  <c r="AH37" i="30"/>
  <c r="A37" i="30" s="1"/>
  <c r="AF42" i="30"/>
  <c r="AG42" i="30" s="1"/>
  <c r="AI36" i="30"/>
  <c r="AH36" i="30"/>
  <c r="A36" i="30" s="1"/>
  <c r="AF64" i="30"/>
  <c r="F64" i="30"/>
  <c r="AG64" i="30" s="1"/>
  <c r="AG33" i="30" l="1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A74" i="19"/>
  <c r="AB63" i="19"/>
  <c r="P97" i="19"/>
  <c r="AA97" i="19"/>
  <c r="AB62" i="19"/>
  <c r="P58" i="19"/>
  <c r="AB61" i="19"/>
  <c r="P89" i="19"/>
  <c r="AB60" i="19"/>
  <c r="P79" i="19"/>
  <c r="AA79" i="19"/>
  <c r="AB59" i="19"/>
  <c r="P94" i="19"/>
  <c r="AB58" i="19"/>
  <c r="P75" i="19"/>
  <c r="AA75" i="19" s="1"/>
  <c r="AB57" i="19"/>
  <c r="P85" i="19"/>
  <c r="AB56" i="19"/>
  <c r="AB55" i="19"/>
  <c r="P83" i="19"/>
  <c r="AB54" i="19"/>
  <c r="P66" i="19"/>
  <c r="AA66" i="19"/>
  <c r="AB53" i="19"/>
  <c r="P76" i="19"/>
  <c r="AA76" i="19" s="1"/>
  <c r="AB52" i="19"/>
  <c r="P27" i="19"/>
  <c r="AB51" i="19"/>
  <c r="AB50" i="19"/>
  <c r="P81" i="19"/>
  <c r="AA81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A94" i="19" l="1"/>
  <c r="AA58" i="19"/>
  <c r="AA27" i="19"/>
  <c r="AA83" i="19"/>
  <c r="AA85" i="19"/>
  <c r="AA89" i="19"/>
  <c r="F30" i="31" l="1"/>
  <c r="Y30" i="31" s="1"/>
  <c r="O31" i="9"/>
  <c r="O27" i="9"/>
  <c r="O30" i="9"/>
  <c r="O28" i="9"/>
  <c r="O17" i="9"/>
  <c r="O21" i="9"/>
  <c r="O23" i="9"/>
  <c r="O16" i="9"/>
  <c r="O25" i="9"/>
  <c r="O26" i="9"/>
  <c r="O20" i="9"/>
  <c r="O11" i="9"/>
  <c r="O19" i="9"/>
  <c r="O12" i="9"/>
  <c r="O29" i="9"/>
  <c r="O13" i="9"/>
  <c r="O15" i="9"/>
  <c r="O14" i="9"/>
  <c r="O18" i="9"/>
  <c r="O22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9" i="29"/>
  <c r="L35" i="29"/>
  <c r="W35" i="29" s="1"/>
  <c r="L32" i="29"/>
  <c r="W32" i="29" s="1"/>
  <c r="L39" i="29"/>
  <c r="W39" i="29" s="1"/>
  <c r="L41" i="29"/>
  <c r="W41" i="29" s="1"/>
  <c r="L42" i="29"/>
  <c r="W42" i="29" s="1"/>
  <c r="L57" i="29"/>
  <c r="L38" i="29"/>
  <c r="W38" i="29" s="1"/>
  <c r="L61" i="29"/>
  <c r="L17" i="29"/>
  <c r="W17" i="29" s="1"/>
  <c r="L60" i="29"/>
  <c r="L45" i="29"/>
  <c r="W45" i="29" s="1"/>
  <c r="L65" i="29"/>
  <c r="L63" i="29"/>
  <c r="L26" i="29"/>
  <c r="W26" i="29" s="1"/>
  <c r="L14" i="29"/>
  <c r="W14" i="29" s="1"/>
  <c r="L54" i="29"/>
  <c r="W54" i="29" s="1"/>
  <c r="L16" i="29"/>
  <c r="W16" i="29" s="1"/>
  <c r="L64" i="29"/>
  <c r="L36" i="29"/>
  <c r="W36" i="29" s="1"/>
  <c r="L51" i="29"/>
  <c r="W51" i="29" s="1"/>
  <c r="L49" i="29"/>
  <c r="W49" i="29" s="1"/>
  <c r="L25" i="29"/>
  <c r="W25" i="29" s="1"/>
  <c r="L22" i="29"/>
  <c r="W22" i="29" s="1"/>
  <c r="L40" i="29"/>
  <c r="W40" i="29" s="1"/>
  <c r="L48" i="29"/>
  <c r="W48" i="29" s="1"/>
  <c r="L33" i="29"/>
  <c r="W33" i="29" s="1"/>
  <c r="L24" i="29"/>
  <c r="W24" i="29" s="1"/>
  <c r="L12" i="29"/>
  <c r="W12" i="29" s="1"/>
  <c r="L52" i="29"/>
  <c r="W52" i="29" s="1"/>
  <c r="L15" i="29"/>
  <c r="W15" i="29" s="1"/>
  <c r="L13" i="29"/>
  <c r="L50" i="29"/>
  <c r="W50" i="29" s="1"/>
  <c r="L23" i="29"/>
  <c r="W23" i="29" s="1"/>
  <c r="L21" i="29"/>
  <c r="W21" i="29" s="1"/>
  <c r="L47" i="29"/>
  <c r="W47" i="29" s="1"/>
  <c r="L67" i="29"/>
  <c r="L58" i="29"/>
  <c r="L28" i="29"/>
  <c r="W28" i="29" s="1"/>
  <c r="L18" i="29"/>
  <c r="W18" i="29" s="1"/>
  <c r="L27" i="29"/>
  <c r="K70" i="29"/>
  <c r="Q33" i="9"/>
  <c r="Q21" i="9"/>
  <c r="W20" i="25"/>
  <c r="X20" i="25" s="1"/>
  <c r="W48" i="25"/>
  <c r="X48" i="25" s="1"/>
  <c r="W32" i="25"/>
  <c r="X32" i="25" s="1"/>
  <c r="W27" i="25"/>
  <c r="X27" i="25" s="1"/>
  <c r="W54" i="25"/>
  <c r="W51" i="25"/>
  <c r="W45" i="25"/>
  <c r="X45" i="25" s="1"/>
  <c r="W42" i="25"/>
  <c r="X42" i="25" s="1"/>
  <c r="W23" i="25"/>
  <c r="X23" i="25" s="1"/>
  <c r="W46" i="25"/>
  <c r="X46" i="25" s="1"/>
  <c r="W35" i="25"/>
  <c r="X35" i="25" s="1"/>
  <c r="W13" i="25"/>
  <c r="X13" i="25" s="1"/>
  <c r="W24" i="25"/>
  <c r="X24" i="25" s="1"/>
  <c r="W37" i="25"/>
  <c r="X37" i="25" s="1"/>
  <c r="W31" i="25"/>
  <c r="X31" i="25" s="1"/>
  <c r="W53" i="25"/>
  <c r="W50" i="25"/>
  <c r="W47" i="25"/>
  <c r="X47" i="25" s="1"/>
  <c r="W40" i="25"/>
  <c r="X40" i="25" s="1"/>
  <c r="W17" i="25"/>
  <c r="X17" i="25" s="1"/>
  <c r="W38" i="25"/>
  <c r="X38" i="25" s="1"/>
  <c r="W36" i="25"/>
  <c r="X36" i="25" s="1"/>
  <c r="W44" i="25"/>
  <c r="X44" i="25" s="1"/>
  <c r="W15" i="25"/>
  <c r="X15" i="25" s="1"/>
  <c r="W12" i="25"/>
  <c r="X12" i="25" s="1"/>
  <c r="W19" i="25"/>
  <c r="X19" i="25" s="1"/>
  <c r="W30" i="25"/>
  <c r="X30" i="25" s="1"/>
  <c r="W34" i="25"/>
  <c r="X34" i="25" s="1"/>
  <c r="W16" i="25"/>
  <c r="X16" i="25" s="1"/>
  <c r="W39" i="25"/>
  <c r="X39" i="25" s="1"/>
  <c r="W26" i="25"/>
  <c r="X26" i="25" s="1"/>
  <c r="W25" i="25"/>
  <c r="X25" i="25" s="1"/>
  <c r="W29" i="25"/>
  <c r="X29" i="25" s="1"/>
  <c r="W18" i="25"/>
  <c r="X18" i="25" s="1"/>
  <c r="W41" i="25"/>
  <c r="X41" i="25" s="1"/>
  <c r="W14" i="25"/>
  <c r="X14" i="25" s="1"/>
  <c r="W21" i="25"/>
  <c r="X21" i="25" s="1"/>
  <c r="W43" i="25"/>
  <c r="X43" i="25" s="1"/>
  <c r="W22" i="25"/>
  <c r="X22" i="25" s="1"/>
  <c r="AB23" i="19" l="1"/>
  <c r="AB22" i="19"/>
  <c r="AB21" i="19"/>
  <c r="K21" i="9"/>
  <c r="H38" i="24"/>
  <c r="H12" i="13"/>
  <c r="H25" i="13"/>
  <c r="H18" i="13"/>
  <c r="F29" i="28"/>
  <c r="F16" i="28"/>
  <c r="U16" i="28" s="1"/>
  <c r="F14" i="28"/>
  <c r="U14" i="28" s="1"/>
  <c r="F13" i="28"/>
  <c r="U13" i="28" s="1"/>
  <c r="F19" i="28"/>
  <c r="U19" i="28" s="1"/>
  <c r="F15" i="28"/>
  <c r="U15" i="28" s="1"/>
  <c r="F20" i="28"/>
  <c r="U20" i="28" s="1"/>
  <c r="F26" i="28"/>
  <c r="U26" i="28" s="1"/>
  <c r="F18" i="28"/>
  <c r="U18" i="28" s="1"/>
  <c r="F21" i="28"/>
  <c r="U21" i="28" s="1"/>
  <c r="AF19" i="7" l="1"/>
  <c r="AF18" i="7"/>
  <c r="F21" i="7"/>
  <c r="AE21" i="7" s="1"/>
  <c r="F18" i="7"/>
  <c r="AE18" i="7" s="1"/>
  <c r="F12" i="7"/>
  <c r="AE12" i="7" s="1"/>
  <c r="AB20" i="19" l="1"/>
  <c r="AB19" i="19"/>
  <c r="AB18" i="19"/>
  <c r="G29" i="9" l="1"/>
  <c r="G13" i="9"/>
  <c r="G24" i="9"/>
  <c r="Z22" i="31"/>
  <c r="F36" i="31"/>
  <c r="Y36" i="31" s="1"/>
  <c r="Z21" i="31"/>
  <c r="Z36" i="35" l="1"/>
  <c r="Z38" i="35"/>
  <c r="Z32" i="35"/>
  <c r="Z33" i="35"/>
  <c r="Z30" i="35"/>
  <c r="Z18" i="35"/>
  <c r="Z24" i="35"/>
  <c r="Z20" i="35"/>
  <c r="Z27" i="35"/>
  <c r="Z26" i="35"/>
  <c r="Z17" i="35"/>
  <c r="Z25" i="35"/>
  <c r="Z22" i="35"/>
  <c r="Z37" i="35"/>
  <c r="Z13" i="35"/>
  <c r="Z15" i="35"/>
  <c r="Z14" i="35"/>
  <c r="Z29" i="35"/>
  <c r="Z34" i="35"/>
  <c r="Z12" i="35"/>
  <c r="Z21" i="35"/>
  <c r="AB11" i="19"/>
  <c r="AB12" i="19"/>
  <c r="AB13" i="19"/>
  <c r="AB14" i="19"/>
  <c r="AB15" i="19"/>
  <c r="AB16" i="19"/>
  <c r="AB17" i="19"/>
  <c r="X36" i="35"/>
  <c r="X38" i="35"/>
  <c r="X32" i="35"/>
  <c r="X33" i="35"/>
  <c r="X30" i="35"/>
  <c r="X18" i="35"/>
  <c r="X24" i="35"/>
  <c r="X20" i="35"/>
  <c r="X27" i="35"/>
  <c r="X26" i="35"/>
  <c r="X17" i="35"/>
  <c r="X25" i="35"/>
  <c r="X22" i="35"/>
  <c r="X37" i="35"/>
  <c r="X13" i="35"/>
  <c r="X15" i="35"/>
  <c r="X14" i="35"/>
  <c r="X29" i="35"/>
  <c r="X34" i="35"/>
  <c r="X12" i="35"/>
  <c r="X21" i="35"/>
  <c r="T36" i="35" l="1"/>
  <c r="T38" i="35"/>
  <c r="T32" i="35"/>
  <c r="T33" i="35"/>
  <c r="T30" i="35"/>
  <c r="T18" i="35"/>
  <c r="T24" i="35"/>
  <c r="T20" i="35"/>
  <c r="T27" i="35"/>
  <c r="T26" i="35"/>
  <c r="T17" i="35"/>
  <c r="T25" i="35"/>
  <c r="T22" i="35"/>
  <c r="T37" i="35"/>
  <c r="T13" i="35"/>
  <c r="T15" i="35"/>
  <c r="T14" i="35"/>
  <c r="T29" i="35"/>
  <c r="T34" i="35"/>
  <c r="T12" i="35"/>
  <c r="T21" i="35"/>
  <c r="P36" i="35"/>
  <c r="P38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32" i="35"/>
  <c r="F33" i="35"/>
  <c r="F30" i="35"/>
  <c r="F18" i="35"/>
  <c r="F24" i="35"/>
  <c r="F20" i="35"/>
  <c r="F27" i="35"/>
  <c r="F26" i="35"/>
  <c r="F17" i="35"/>
  <c r="AA17" i="35" s="1"/>
  <c r="F25" i="35"/>
  <c r="F22" i="35"/>
  <c r="AA22" i="35" s="1"/>
  <c r="F37" i="35"/>
  <c r="AA37" i="35" s="1"/>
  <c r="AB18" i="35"/>
  <c r="F13" i="35"/>
  <c r="AB17" i="35"/>
  <c r="F15" i="35"/>
  <c r="AB12" i="35"/>
  <c r="F14" i="35"/>
  <c r="AB16" i="35"/>
  <c r="F29" i="35"/>
  <c r="A13" i="35"/>
  <c r="F34" i="35"/>
  <c r="AB14" i="35"/>
  <c r="F12" i="35"/>
  <c r="AB11" i="35"/>
  <c r="A11" i="35" s="1"/>
  <c r="F21" i="35"/>
  <c r="AA21" i="35" s="1"/>
  <c r="G3" i="30"/>
  <c r="G3" i="7"/>
  <c r="AD15" i="7"/>
  <c r="AD11" i="7"/>
  <c r="AD14" i="7"/>
  <c r="AD13" i="7"/>
  <c r="AD20" i="7"/>
  <c r="AD23" i="7"/>
  <c r="AE23" i="7" s="1"/>
  <c r="AD26" i="7"/>
  <c r="AD16" i="7"/>
  <c r="F15" i="7"/>
  <c r="F11" i="7"/>
  <c r="F14" i="7"/>
  <c r="F13" i="7"/>
  <c r="AE13" i="7" s="1"/>
  <c r="F20" i="7"/>
  <c r="AE20" i="7" s="1"/>
  <c r="F26" i="7"/>
  <c r="AE26" i="7" s="1"/>
  <c r="F16" i="7"/>
  <c r="G18" i="9"/>
  <c r="G14" i="9"/>
  <c r="G12" i="9"/>
  <c r="G19" i="9"/>
  <c r="G11" i="9"/>
  <c r="G20" i="9"/>
  <c r="X20" i="9" s="1"/>
  <c r="G26" i="9"/>
  <c r="G25" i="9"/>
  <c r="G16" i="9"/>
  <c r="G23" i="9"/>
  <c r="G21" i="9"/>
  <c r="G17" i="9"/>
  <c r="G28" i="9"/>
  <c r="G30" i="9"/>
  <c r="G27" i="9"/>
  <c r="G31" i="9"/>
  <c r="G32" i="9"/>
  <c r="G33" i="9"/>
  <c r="J13" i="29"/>
  <c r="W13" i="29" s="1"/>
  <c r="F27" i="29"/>
  <c r="W27" i="29" s="1"/>
  <c r="F19" i="29"/>
  <c r="W19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4" i="28"/>
  <c r="F17" i="28"/>
  <c r="U17" i="28" s="1"/>
  <c r="F25" i="28"/>
  <c r="U25" i="28" s="1"/>
  <c r="F11" i="28"/>
  <c r="U11" i="28" s="1"/>
  <c r="F31" i="28"/>
  <c r="F33" i="28"/>
  <c r="F38" i="28"/>
  <c r="F42" i="28"/>
  <c r="F22" i="28"/>
  <c r="U22" i="28" s="1"/>
  <c r="F41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13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18" i="9"/>
  <c r="W14" i="9"/>
  <c r="W13" i="9"/>
  <c r="W29" i="9"/>
  <c r="W12" i="9"/>
  <c r="W24" i="9"/>
  <c r="W11" i="9"/>
  <c r="W20" i="9"/>
  <c r="W19" i="9"/>
  <c r="W26" i="9"/>
  <c r="W25" i="9"/>
  <c r="W16" i="9"/>
  <c r="W23" i="9"/>
  <c r="W21" i="9"/>
  <c r="W17" i="9"/>
  <c r="W28" i="9"/>
  <c r="W30" i="9"/>
  <c r="W27" i="9"/>
  <c r="W31" i="9"/>
  <c r="W32" i="9"/>
  <c r="W15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3" i="2"/>
  <c r="AF30" i="30"/>
  <c r="AF12" i="30"/>
  <c r="AF22" i="30"/>
  <c r="AF13" i="30"/>
  <c r="AF28" i="30"/>
  <c r="AF23" i="30"/>
  <c r="AF18" i="30"/>
  <c r="AF15" i="30"/>
  <c r="AF21" i="30"/>
  <c r="AF27" i="30"/>
  <c r="AF41" i="30"/>
  <c r="AG41" i="30" s="1"/>
  <c r="AF14" i="30"/>
  <c r="AF47" i="30"/>
  <c r="AF24" i="30"/>
  <c r="AF17" i="30"/>
  <c r="AF32" i="30"/>
  <c r="AF20" i="30"/>
  <c r="AF11" i="30"/>
  <c r="AF58" i="30"/>
  <c r="AF26" i="30"/>
  <c r="AF38" i="30"/>
  <c r="AF35" i="30"/>
  <c r="AF60" i="30"/>
  <c r="AF16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38" i="30"/>
  <c r="AG38" i="30" s="1"/>
  <c r="AH32" i="30"/>
  <c r="A32" i="30" s="1"/>
  <c r="F26" i="30"/>
  <c r="AG26" i="30" s="1"/>
  <c r="AH29" i="30"/>
  <c r="A29" i="30" s="1"/>
  <c r="F20" i="30"/>
  <c r="AG20" i="30" s="1"/>
  <c r="AH27" i="30"/>
  <c r="A27" i="30" s="1"/>
  <c r="F17" i="30"/>
  <c r="AH25" i="30"/>
  <c r="A25" i="30" s="1"/>
  <c r="F47" i="30"/>
  <c r="AH30" i="30"/>
  <c r="A30" i="30" s="1"/>
  <c r="F11" i="30"/>
  <c r="AG11" i="30" s="1"/>
  <c r="AH22" i="30"/>
  <c r="A22" i="30" s="1"/>
  <c r="F27" i="30"/>
  <c r="AG27" i="30" s="1"/>
  <c r="AH23" i="30"/>
  <c r="F14" i="30"/>
  <c r="AH31" i="30"/>
  <c r="A31" i="30" s="1"/>
  <c r="F58" i="30"/>
  <c r="AG58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28" i="31"/>
  <c r="Y28" i="31" s="1"/>
  <c r="Z17" i="31"/>
  <c r="A17" i="31" s="1"/>
  <c r="F11" i="31"/>
  <c r="Y11" i="31" s="1"/>
  <c r="AH35" i="30"/>
  <c r="A35" i="30" s="1"/>
  <c r="F60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O32" i="9"/>
  <c r="M33" i="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M16" i="9"/>
  <c r="M18" i="9"/>
  <c r="M22" i="9"/>
  <c r="M12" i="9"/>
  <c r="M14" i="9"/>
  <c r="M29" i="9"/>
  <c r="X29" i="9" s="1"/>
  <c r="M19" i="9"/>
  <c r="M13" i="9"/>
  <c r="X13" i="9" s="1"/>
  <c r="M25" i="9"/>
  <c r="M24" i="9"/>
  <c r="X24" i="9" s="1"/>
  <c r="M20" i="9"/>
  <c r="M11" i="9"/>
  <c r="M26" i="9"/>
  <c r="M23" i="9"/>
  <c r="M31" i="9"/>
  <c r="M17" i="9"/>
  <c r="M21" i="9"/>
  <c r="M28" i="9"/>
  <c r="M30" i="9"/>
  <c r="M32" i="9"/>
  <c r="M15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7" i="31"/>
  <c r="Y27" i="31" s="1"/>
  <c r="Z16" i="31"/>
  <c r="A16" i="31" s="1"/>
  <c r="F13" i="31"/>
  <c r="Y13" i="31" s="1"/>
  <c r="Z12" i="31"/>
  <c r="A12" i="31" s="1"/>
  <c r="Z14" i="31"/>
  <c r="Z18" i="31"/>
  <c r="A18" i="31" s="1"/>
  <c r="F14" i="31"/>
  <c r="Y14" i="31" s="1"/>
  <c r="Z13" i="31"/>
  <c r="F21" i="31"/>
  <c r="Y21" i="31" s="1"/>
  <c r="Z15" i="31"/>
  <c r="A15" i="31" s="1"/>
  <c r="F12" i="31"/>
  <c r="Y12" i="31" s="1"/>
  <c r="Z11" i="31"/>
  <c r="A11" i="31" s="1"/>
  <c r="G2" i="2"/>
  <c r="P19" i="2"/>
  <c r="F19" i="2"/>
  <c r="Y19" i="2" s="1"/>
  <c r="P17" i="2"/>
  <c r="F17" i="2"/>
  <c r="Y17" i="2" s="1"/>
  <c r="F12" i="2"/>
  <c r="Y12" i="2" s="1"/>
  <c r="F14" i="2"/>
  <c r="Y14" i="2" s="1"/>
  <c r="F23" i="2"/>
  <c r="F18" i="2"/>
  <c r="Y18" i="2" s="1"/>
  <c r="F13" i="2"/>
  <c r="Y13" i="2" s="1"/>
  <c r="E27" i="2"/>
  <c r="F16" i="30"/>
  <c r="AG16" i="30" s="1"/>
  <c r="F30" i="30"/>
  <c r="AG30" i="30" s="1"/>
  <c r="F28" i="30"/>
  <c r="F13" i="30"/>
  <c r="F25" i="30"/>
  <c r="AG25" i="30" s="1"/>
  <c r="F12" i="30"/>
  <c r="F23" i="30"/>
  <c r="F21" i="30"/>
  <c r="AG21" i="30" s="1"/>
  <c r="F18" i="30"/>
  <c r="AG18" i="30" s="1"/>
  <c r="F15" i="30"/>
  <c r="AG15" i="30" s="1"/>
  <c r="F24" i="30"/>
  <c r="AG24" i="30" s="1"/>
  <c r="F35" i="30"/>
  <c r="AG35" i="30" s="1"/>
  <c r="F32" i="30"/>
  <c r="F22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2" i="2"/>
  <c r="P23" i="2"/>
  <c r="P11" i="2"/>
  <c r="Y11" i="2" s="1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G22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G32" i="30" l="1"/>
  <c r="AG28" i="30"/>
  <c r="AG60" i="30"/>
  <c r="AG12" i="30"/>
  <c r="AG17" i="30"/>
  <c r="AG47" i="30"/>
  <c r="AG23" i="30"/>
  <c r="AG22" i="30"/>
  <c r="AG13" i="30"/>
  <c r="AG14" i="30"/>
  <c r="AE14" i="7"/>
  <c r="AE15" i="7"/>
  <c r="AE11" i="7"/>
  <c r="AE16" i="7"/>
  <c r="X26" i="9"/>
  <c r="X27" i="9"/>
  <c r="X30" i="9"/>
  <c r="X16" i="9"/>
  <c r="X28" i="9"/>
  <c r="X12" i="9"/>
  <c r="X11" i="9"/>
  <c r="X15" i="9"/>
  <c r="X19" i="9"/>
  <c r="X17" i="9"/>
  <c r="X14" i="9"/>
  <c r="X21" i="9"/>
  <c r="X18" i="9"/>
  <c r="X25" i="9"/>
  <c r="X22" i="9"/>
  <c r="X23" i="9"/>
  <c r="AA18" i="35"/>
  <c r="AA30" i="35"/>
  <c r="AA25" i="35"/>
  <c r="AA24" i="35"/>
  <c r="AA15" i="35"/>
  <c r="A23" i="30"/>
  <c r="A20" i="30"/>
  <c r="S30" i="13"/>
  <c r="AA29" i="35"/>
  <c r="AA26" i="35"/>
  <c r="AA33" i="35"/>
  <c r="U56" i="24"/>
  <c r="U55" i="24"/>
  <c r="V26" i="13"/>
  <c r="V27" i="13"/>
  <c r="V25" i="13"/>
  <c r="V28" i="13"/>
  <c r="V29" i="13"/>
  <c r="V24" i="13"/>
  <c r="AA27" i="35"/>
  <c r="S20" i="13"/>
  <c r="AA14" i="35"/>
  <c r="S27" i="13"/>
  <c r="AA12" i="35"/>
  <c r="AA20" i="35"/>
  <c r="AA32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3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V33" i="9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<sst xmlns="http://schemas.openxmlformats.org/spreadsheetml/2006/main" count="1955" uniqueCount="606">
  <si>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</si>
  <si>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</si>
  <si>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</si>
  <si>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</si>
  <si>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</si>
  <si>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</si>
  <si>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</si>
  <si>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</si>
  <si>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</si>
  <si>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</si>
  <si>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</si>
  <si>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</si>
  <si>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</si>
  <si>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</si>
  <si>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</si>
  <si>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</si>
  <si>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</si>
  <si>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</si>
  <si>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</si>
  <si>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</si>
  <si>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</si>
  <si>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</si>
  <si>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</si>
  <si>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</si>
  <si>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</si>
  <si>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</si>
  <si>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</si>
  <si>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</si>
  <si>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</si>
  <si>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</si>
  <si>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</si>
  <si>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</si>
  <si>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</si>
  <si>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</si>
  <si>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</si>
  <si>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</si>
  <si>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</si>
  <si>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</si>
  <si>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</si>
  <si>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</si>
  <si>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</si>
  <si>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</si>
  <si>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</si>
  <si>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</si>
  <si>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</si>
  <si>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</si>
  <si>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</si>
  <si>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</si>
  <si>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</si>
  <si>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</si>
  <si>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</si>
  <si>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</si>
  <si>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</si>
  <si>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</si>
  <si>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</si>
  <si>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</si>
  <si>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</si>
  <si>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</si>
  <si>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</si>
  <si>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</si>
  <si>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</si>
  <si>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</si>
  <si>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</si>
  <si>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</si>
  <si>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</si>
  <si>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</si>
  <si>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</si>
  <si>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</si>
  <si>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</si>
  <si>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</si>
  <si>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</si>
  <si>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</si>
  <si>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</si>
  <si>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</si>
  <si>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</si>
  <si>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</si>
  <si>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</si>
  <si>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</si>
  <si>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</si>
  <si>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</si>
  <si>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</si>
  <si>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</si>
  <si>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</si>
  <si>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</si>
  <si>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</si>
  <si>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</si>
  <si>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</si>
  <si>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</si>
  <si>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</si>
  <si>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</si>
  <si>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</si>
  <si>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</si>
  <si>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</si>
  <si>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</si>
  <si>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</si>
  <si>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</si>
  <si>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</si>
  <si>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</si>
  <si>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</si>
  <si>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</si>
  <si>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</si>
  <si>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</si>
  <si>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</si>
  <si>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</si>
  <si>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</si>
  <si>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</si>
  <si>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</si>
  <si>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</si>
  <si>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</si>
  <si>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</si>
  <si>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</si>
  <si>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</si>
  <si>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</si>
  <si>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</si>
  <si>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</si>
  <si>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</si>
  <si>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</si>
  <si>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</si>
  <si>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</si>
  <si>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</si>
  <si>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</si>
  <si>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</si>
  <si>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</si>
  <si>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Gregory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</si>
  <si>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</si>
  <si>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</si>
  <si>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</si>
  <si>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</si>
  <si>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</si>
  <si>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</si>
  <si>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</si>
  <si>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</si>
  <si>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</si>
  <si>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</si>
  <si>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</si>
  <si>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</si>
  <si>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Raphael</t>
  </si>
  <si>
    <t>Niel</t>
  </si>
  <si>
    <t>COETQUIDAN</t>
  </si>
  <si>
    <t>PASCUAL</t>
  </si>
  <si>
    <t>LE CORFF</t>
  </si>
  <si>
    <t>LEBRUN</t>
  </si>
  <si>
    <t>Ailana</t>
  </si>
  <si>
    <t>Alix</t>
  </si>
  <si>
    <t>DESCHAMPS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</si>
  <si>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</si>
  <si>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</si>
  <si>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</si>
  <si>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</si>
  <si>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</si>
  <si>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</si>
  <si>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</si>
  <si>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</si>
  <si>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</si>
  <si>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</si>
  <si>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</si>
  <si>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</si>
  <si>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</si>
  <si>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NERAMBOURG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</si>
  <si>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</si>
  <si>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</si>
  <si>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</si>
  <si>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</si>
  <si>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</si>
  <si>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</si>
  <si>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</si>
  <si>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</si>
  <si>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</si>
  <si>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</si>
  <si>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</si>
  <si>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</si>
  <si>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</si>
  <si>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</si>
  <si>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</si>
  <si>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</si>
  <si>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</si>
  <si>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</si>
  <si>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</si>
  <si>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</si>
  <si>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</si>
  <si>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</si>
  <si>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BOUDEAU</t>
  </si>
  <si>
    <t>MERESSE</t>
  </si>
  <si>
    <t>Vivian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</si>
  <si>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</si>
  <si>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</si>
  <si>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</si>
  <si>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</si>
  <si>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</si>
  <si>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</si>
  <si>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</si>
  <si>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</si>
  <si>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</si>
  <si>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</si>
  <si>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</si>
  <si>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</si>
  <si>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</si>
  <si>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</si>
  <si>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</si>
  <si>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</si>
  <si>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</si>
  <si>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</si>
  <si>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</si>
  <si>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</si>
  <si>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BARISONE</t>
  </si>
  <si>
    <t>TISSERAND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</si>
  <si>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</si>
  <si>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</si>
  <si>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</si>
  <si>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</si>
  <si>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</si>
  <si>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</si>
  <si>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</si>
  <si>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</si>
  <si>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</si>
  <si>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</si>
  <si>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</si>
  <si>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</si>
  <si>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</si>
  <si>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CREVOISIER</t>
  </si>
  <si>
    <t>Félicien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</si>
  <si>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</si>
  <si>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</si>
  <si>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</si>
  <si>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</si>
  <si>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</si>
  <si>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</si>
  <si>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</si>
  <si>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</si>
  <si>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</si>
  <si>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</si>
  <si>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HUDIN</t>
  </si>
  <si>
    <t>Ludwig</t>
  </si>
  <si>
    <t>BOULLET</t>
  </si>
  <si>
    <t>CHATET</t>
  </si>
  <si>
    <t>Marius</t>
  </si>
  <si>
    <t>FONTAINE</t>
  </si>
  <si>
    <t>BOUVIER</t>
  </si>
  <si>
    <t>GUILLEMIN</t>
  </si>
  <si>
    <t>Esteban</t>
  </si>
  <si>
    <t>ARTESE</t>
  </si>
  <si>
    <t>WIEL</t>
  </si>
  <si>
    <t>Maximilien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</si>
  <si>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</si>
  <si>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</si>
  <si>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</si>
  <si>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</si>
  <si>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</si>
  <si>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</si>
  <si>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</si>
  <si>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</si>
  <si>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</si>
  <si>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AUVINET</t>
  </si>
  <si>
    <t>Charles-henri</t>
  </si>
  <si>
    <t>MAUNY</t>
  </si>
  <si>
    <t>MERCIER</t>
  </si>
  <si>
    <t>Jérémie</t>
  </si>
  <si>
    <t>GANDON</t>
  </si>
  <si>
    <t>Bidial</t>
  </si>
  <si>
    <t>BERNEUIL</t>
  </si>
  <si>
    <t>David</t>
  </si>
  <si>
    <t>BARBÉ</t>
  </si>
  <si>
    <t>FERNEZ</t>
  </si>
  <si>
    <t>Guillaume</t>
  </si>
  <si>
    <t>FERREC</t>
  </si>
  <si>
    <t>Marc</t>
  </si>
  <si>
    <t>VASSAL</t>
  </si>
  <si>
    <t>josselin</t>
  </si>
  <si>
    <t>CARHAIX</t>
  </si>
  <si>
    <t>GUTNIC</t>
  </si>
  <si>
    <t>Kenan</t>
  </si>
  <si>
    <t>LEMONNIER</t>
  </si>
  <si>
    <t>Hugo</t>
  </si>
  <si>
    <t>LE REGUER</t>
  </si>
  <si>
    <t>LE MORVAN</t>
  </si>
  <si>
    <t>FOUCHET</t>
  </si>
  <si>
    <t xml:space="preserve">ROSTRENEN </t>
  </si>
  <si>
    <t>MONTFORT</t>
  </si>
  <si>
    <t>Mehdi</t>
  </si>
  <si>
    <t>AATIF</t>
  </si>
  <si>
    <t>Djibril</t>
  </si>
  <si>
    <t>TAFFOUREAU</t>
  </si>
  <si>
    <t>Baptiste</t>
  </si>
  <si>
    <t>TAUZIN</t>
  </si>
  <si>
    <t>Jean Gaël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</si>
  <si>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</si>
  <si>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</si>
  <si>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</si>
  <si>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</si>
  <si>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</si>
  <si>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</si>
  <si>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</si>
  <si>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</si>
  <si>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</si>
  <si>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</si>
  <si>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</si>
  <si>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</si>
  <si>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</si>
  <si>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</si>
  <si>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</si>
  <si>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</si>
  <si>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SALACH</t>
  </si>
  <si>
    <t>MERTINE</t>
  </si>
  <si>
    <t>François</t>
  </si>
  <si>
    <t>GABRIELASHVILI</t>
  </si>
  <si>
    <t>Luka</t>
  </si>
  <si>
    <t>CHIAPELLO</t>
  </si>
  <si>
    <t>XAMBO</t>
  </si>
  <si>
    <t>Jean Manuel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</si>
  <si>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</si>
  <si>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</si>
  <si>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</si>
  <si>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</si>
  <si>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</si>
  <si>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</si>
  <si>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</si>
  <si>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</si>
  <si>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</si>
  <si>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</si>
  <si>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Mouchard</t>
  </si>
  <si>
    <t>bernard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</si>
  <si>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</si>
  <si>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</si>
  <si>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</si>
  <si>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</si>
  <si>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</si>
  <si>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</si>
  <si>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</si>
  <si>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</si>
  <si>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</si>
  <si>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</si>
  <si>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</si>
  <si>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</si>
  <si>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</si>
  <si>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</si>
  <si>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</si>
  <si>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</si>
  <si>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</si>
  <si>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</si>
  <si>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</si>
  <si>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</si>
  <si>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</si>
  <si>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</si>
  <si>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</si>
  <si>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</si>
  <si>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</si>
  <si>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</si>
  <si>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</si>
  <si>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</si>
  <si>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</si>
  <si>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</si>
  <si>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</si>
  <si>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</si>
  <si>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</si>
  <si>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</si>
  <si>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</si>
  <si>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</si>
  <si>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</si>
  <si>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</si>
  <si>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</si>
  <si>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</si>
  <si>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</si>
  <si>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</si>
  <si>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</si>
  <si>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</si>
  <si>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</si>
  <si>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</si>
  <si>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</si>
  <si>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</si>
  <si>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</si>
  <si>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</si>
  <si>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</si>
  <si>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</si>
  <si>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</si>
  <si>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</si>
  <si>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</si>
  <si>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</si>
  <si>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</si>
  <si>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</si>
  <si>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</si>
  <si>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</si>
  <si>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</si>
  <si>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</si>
  <si>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</si>
  <si>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</si>
  <si>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</si>
  <si>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</si>
  <si>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</si>
  <si>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</si>
  <si>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</si>
  <si>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</si>
  <si>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</si>
  <si>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</si>
  <si>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</si>
  <si>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</si>
  <si>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</si>
  <si>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</si>
  <si>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</si>
  <si>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</si>
  <si>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</si>
  <si>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</si>
  <si>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</si>
  <si>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</si>
  <si>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</si>
  <si>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</si>
  <si>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</si>
  <si>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</si>
  <si>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</si>
  <si>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</si>
  <si>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</si>
  <si>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</si>
  <si>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</si>
  <si>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</si>
  <si>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</si>
  <si>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</si>
  <si>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</si>
  <si>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</si>
  <si>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</si>
  <si>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</si>
  <si>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</si>
  <si>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</si>
  <si>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</si>
  <si>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</si>
  <si>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</si>
  <si>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</si>
  <si>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</si>
  <si>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</si>
  <si>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</si>
  <si>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</si>
  <si>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</si>
  <si>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</si>
  <si>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</si>
  <si>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</si>
  <si>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</si>
  <si>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</si>
  <si>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</si>
  <si>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</si>
  <si>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</si>
  <si>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</si>
  <si>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</si>
  <si>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</si>
  <si>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</si>
  <si>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</si>
  <si>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</si>
  <si>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</si>
  <si>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</si>
  <si>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</si>
  <si>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</si>
  <si>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</si>
  <si>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</si>
  <si>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</si>
  <si>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</si>
  <si>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</si>
  <si>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</si>
  <si>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</si>
  <si>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</si>
  <si>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</si>
  <si>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</si>
  <si>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</si>
  <si>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</si>
  <si>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</si>
  <si>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</si>
  <si>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</si>
  <si>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</si>
  <si>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</si>
  <si>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</si>
  <si>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</si>
  <si>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</si>
  <si>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</si>
  <si>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</si>
  <si>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</si>
  <si>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</si>
  <si>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</si>
  <si>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</si>
  <si>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</si>
  <si>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</si>
  <si>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</si>
  <si>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</si>
  <si>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</si>
  <si>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</si>
  <si>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</si>
  <si>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</si>
  <si>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</si>
  <si>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</si>
  <si>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</si>
  <si>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</si>
  <si>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</si>
  <si>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</si>
  <si>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</si>
  <si>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</si>
  <si>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</si>
  <si>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</si>
  <si>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</si>
  <si>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</si>
  <si>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</si>
  <si>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</si>
  <si>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</si>
  <si>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</si>
  <si>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</si>
  <si>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</si>
  <si>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</si>
  <si>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</si>
  <si>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</si>
  <si>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</si>
  <si>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Yannna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</si>
  <si>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</si>
  <si>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</si>
  <si>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</si>
  <si>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</si>
  <si>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</si>
  <si>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</si>
  <si>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</si>
  <si>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</si>
  <si>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</si>
  <si>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</si>
  <si>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</si>
  <si>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</si>
  <si>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</si>
  <si>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</si>
  <si>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</si>
  <si>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</si>
  <si>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</si>
  <si>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</si>
  <si>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</si>
  <si>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</si>
  <si>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</si>
  <si>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</si>
  <si>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</si>
  <si>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</si>
  <si>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</si>
  <si>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</si>
  <si>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</si>
  <si>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</si>
  <si>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</si>
  <si>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</si>
  <si>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</si>
  <si>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</si>
  <si>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</si>
  <si>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TOMY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</si>
  <si>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</si>
  <si>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</si>
  <si>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</si>
  <si>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</si>
  <si>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</si>
  <si>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</si>
  <si>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</si>
  <si>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</si>
  <si>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</si>
  <si>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</si>
  <si>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</si>
  <si>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</si>
  <si>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</si>
  <si>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</si>
  <si>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</si>
  <si>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</si>
  <si>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</si>
  <si>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</si>
  <si>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</si>
  <si>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</si>
  <si>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</si>
  <si>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</si>
  <si>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</si>
  <si>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</si>
  <si>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</si>
  <si>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</si>
  <si>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</si>
  <si>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</si>
  <si>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</si>
  <si>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</si>
  <si>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</si>
  <si>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</si>
  <si>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</si>
  <si>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</si>
  <si>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</si>
  <si>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</si>
  <si>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</si>
  <si>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</si>
  <si>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BOURE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</si>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</sst>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0" fontId="6" fillId="0" borderId="1" xfId="0" applyFont="1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5" fillId="5" borderId="1" xfId="0" applyFont="1" applyFill="1" applyBorder="1"/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tabSelected="1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6" sqref="F1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</cols>
  <sheetData>
    <row r="1" spans="1:26" ht="31.2" x14ac:dyDescent="0.6">
      <c r="A1" s="56" t="s">
        <v>289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55" t="s">
        <v>318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6" x14ac:dyDescent="0.3">
      <c r="D7" s="1" t="s">
        <v>10</v>
      </c>
      <c r="E7" s="57">
        <v>2</v>
      </c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3">
      <c r="D8" s="1" t="s">
        <v>1</v>
      </c>
      <c r="E8" s="59">
        <v>45934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3">
      <c r="D9" s="1" t="s">
        <v>2</v>
      </c>
      <c r="E9" s="55">
        <v>2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v>1</v>
      </c>
      <c r="B11" s="13" t="s">
        <v>319</v>
      </c>
      <c r="C11" s="13" t="s">
        <v>320</v>
      </c>
      <c r="D11" s="13" t="s">
        <v>321</v>
      </c>
      <c r="E11" s="13">
        <v>2</v>
      </c>
      <c r="F11" s="7">
        <v>20</v>
      </c>
      <c r="G11" s="6"/>
      <c r="H11" s="7">
        <f>IF(G11=0,,($G$9-G11)*$G$7*100/$G$9)</f>
        <v>0</v>
      </c>
      <c r="I11" s="21"/>
      <c r="J11" s="23">
        <f>IF(I11=0,,($I$9-I11)*$I$7*100/$I$9)</f>
        <v>0</v>
      </c>
      <c r="K11" s="21"/>
      <c r="L11" s="23">
        <f>IF(K11=0,,($K$9-K11)*$K$7*100/$K$9)</f>
        <v>0</v>
      </c>
      <c r="M11" s="13"/>
      <c r="N11" s="23">
        <f>IF(M11=0,,($M$9-M11)*$M$7*100/$M$9)</f>
        <v>0</v>
      </c>
      <c r="O11" s="21"/>
      <c r="P11" s="22">
        <f>IF(O11=0,,($O$9-O11)*$O$7*100/$O$9)</f>
        <v>0</v>
      </c>
      <c r="Q11" s="21">
        <v>1</v>
      </c>
      <c r="R11" s="22">
        <v>10</v>
      </c>
      <c r="S11" s="6"/>
      <c r="T11" s="22">
        <f>IF(S11=0,,($S$9-S11)*$S$7*100/$S$9)</f>
        <v>0</v>
      </c>
      <c r="U11" s="6">
        <v>19</v>
      </c>
      <c r="V11" s="22" t="e">
        <f>IF(U11=0,,($U$9-U11)*$U$7*100/$U$9)</f>
        <v>#DIV/0!</v>
      </c>
      <c r="W11" s="6"/>
      <c r="X11" s="7">
        <f>IF(W11=0,,($W$9-W11)*$W$7*100/$W$9)</f>
        <v>0</v>
      </c>
      <c r="Y11" s="26" t="e">
        <f>SUM(F11+H11+J11+L11+N11+P11+R11+T11+V11+X11)</f>
        <v>#DIV/0!</v>
      </c>
      <c r="Z11" s="19">
        <v>1</v>
      </c>
    </row>
    <row r="12" spans="1:26" x14ac:dyDescent="0.3">
      <c r="A12" s="19">
        <v>2</v>
      </c>
      <c r="B12" s="13"/>
      <c r="C12" s="13"/>
      <c r="D12" s="13"/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/>
      <c r="J12" s="23">
        <f>IF(I12=0,,($I$9-I12)*$I$7*100/$I$9)</f>
        <v>0</v>
      </c>
      <c r="K12" s="21"/>
      <c r="L12" s="23">
        <f>IF(K12=0,,($K$9-K12)*$K$7*100/$K$9)</f>
        <v>0</v>
      </c>
      <c r="M12" s="13"/>
      <c r="N12" s="23">
        <f>IF(M12=0,,($M$9-M12)*$M$7*100/$M$9)</f>
        <v>0</v>
      </c>
      <c r="O12" s="21"/>
      <c r="P12" s="22">
        <f>IF(O12=0,,($O$9-O12)*$O$7*100/$O$9)</f>
        <v>0</v>
      </c>
      <c r="Q12" s="21"/>
      <c r="R12" s="22">
        <f>IF(Q12=0,,($Q$9-Q12)*$Q$7*100/$Q$9)</f>
        <v>0</v>
      </c>
      <c r="S12" s="6"/>
      <c r="T12" s="22">
        <f>IF(S12=0,,($S$9-S12)*$S$7*100/$S$9)</f>
        <v>0</v>
      </c>
      <c r="U12" s="6"/>
      <c r="V12" s="22">
        <f>IF(U12=0,,($U$9-U12)*$U$7*100/$U$9)</f>
        <v>0</v>
      </c>
      <c r="W12" s="6"/>
      <c r="X12" s="7">
        <f>IF(W12=0,,($W$9-W12)*$W$7*100/$W$9)</f>
        <v>0</v>
      </c>
      <c r="Y12" s="26">
        <f>SUM(F12+H12+J12+L12+N12+P12+R12+T12+V12+X12)</f>
        <v>0</v>
      </c>
      <c r="Z12" s="19">
        <v>2</v>
      </c>
    </row>
    <row r="13" spans="1:26" x14ac:dyDescent="0.3">
      <c r="A13" s="19">
        <v>3</v>
      </c>
      <c r="B13" s="6"/>
      <c r="C13" s="6"/>
      <c r="D13" s="6"/>
      <c r="E13" s="6"/>
      <c r="F13" s="6"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6">
        <f t="shared" ref="Y13:Y25" si="0">SUM(F13+H13+J13+L13+N13+P13+R13+T13+V13+X13)</f>
        <v>0</v>
      </c>
      <c r="Z13" s="19">
        <v>3</v>
      </c>
    </row>
    <row r="14" spans="1:26" x14ac:dyDescent="0.3">
      <c r="A14" s="19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6">
        <f t="shared" si="0"/>
        <v>0</v>
      </c>
      <c r="Z14" s="19">
        <v>4</v>
      </c>
    </row>
    <row r="15" spans="1:26" x14ac:dyDescent="0.3">
      <c r="A15" s="19">
        <v>5</v>
      </c>
      <c r="B15" s="13"/>
      <c r="C15" s="13"/>
      <c r="D15" s="13"/>
      <c r="E15" s="23"/>
      <c r="F15" s="7">
        <f>IF(E15=0,,($E$9-E15)*$E$7*100/$E$9)</f>
        <v>0</v>
      </c>
      <c r="G15" s="22"/>
      <c r="H15" s="7">
        <f>IF(G15=0,,($G$9-G15)*$G$7*100/$G$9)</f>
        <v>0</v>
      </c>
      <c r="I15" s="23"/>
      <c r="J15" s="23">
        <f>IF(I15=0,,($I$9-I15)*$I$7*100/$I$9)</f>
        <v>0</v>
      </c>
      <c r="K15" s="23"/>
      <c r="L15" s="23">
        <f>IF(K15=0,,($K$9-K15)*$K$7*100/$K$9)</f>
        <v>0</v>
      </c>
      <c r="M15" s="23"/>
      <c r="N15" s="23">
        <f>IF(M15=0,,($M$9-M15)*$M$7*100/$M$9)</f>
        <v>0</v>
      </c>
      <c r="O15" s="22"/>
      <c r="P15" s="22">
        <f>IF(O15=0,,($O$9-O15)*$O$7*100/$O$9)</f>
        <v>0</v>
      </c>
      <c r="Q15" s="22"/>
      <c r="R15" s="22">
        <f>IF(Q15=0,,($Q$9-Q15)*$Q$7*100/$Q$9)</f>
        <v>0</v>
      </c>
      <c r="S15" s="7"/>
      <c r="T15" s="22">
        <f>IF(S15=0,,($S$9-S15)*$S$7*100/$S$9)</f>
        <v>0</v>
      </c>
      <c r="U15" s="7"/>
      <c r="V15" s="22">
        <f>IF(U15=0,,($U$9-U15)*$U$7*100/$U$9)</f>
        <v>0</v>
      </c>
      <c r="W15" s="7"/>
      <c r="X15" s="7">
        <f>IF(W15=0,,($W$9-W15)*$W$7*100/$W$9)</f>
        <v>0</v>
      </c>
      <c r="Y15" s="26">
        <f t="shared" si="0"/>
        <v>0</v>
      </c>
      <c r="Z15" s="19">
        <v>5</v>
      </c>
    </row>
    <row r="16" spans="1:26" x14ac:dyDescent="0.3">
      <c r="A16" s="19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3">
        <f>IF(I16=0,,($I$9-I16)*$I$7*100/$I$9)</f>
        <v>0</v>
      </c>
      <c r="K16" s="21"/>
      <c r="L16" s="23">
        <f>IF(K16=0,,($K$9-K16)*$K$7*100/$K$9)</f>
        <v>0</v>
      </c>
      <c r="M16" s="13"/>
      <c r="N16" s="23">
        <f>IF(M16=0,,($M$9-M16)*$M$7*100/$M$9)</f>
        <v>0</v>
      </c>
      <c r="O16" s="21"/>
      <c r="P16" s="22">
        <f>IF(O16=0,,($O$9-O16)*$O$7*100/$O$9)</f>
        <v>0</v>
      </c>
      <c r="Q16" s="21"/>
      <c r="R16" s="22">
        <f>IF(Q16=0,,($Q$9-Q16)*$Q$7*100/$Q$9)</f>
        <v>0</v>
      </c>
      <c r="S16" s="6"/>
      <c r="T16" s="22">
        <f>IF(S16=0,,($S$9-S16)*$S$7*100/$S$9)</f>
        <v>0</v>
      </c>
      <c r="U16" s="6"/>
      <c r="V16" s="22">
        <f>IF(U16=0,,($U$9-U16)*$U$7*100/$U$9)</f>
        <v>0</v>
      </c>
      <c r="W16" s="6"/>
      <c r="X16" s="7">
        <f>IF(W16=0,,($W$9-W16)*$W$7*100/$W$9)</f>
        <v>0</v>
      </c>
      <c r="Y16" s="26">
        <f t="shared" si="0"/>
        <v>0</v>
      </c>
      <c r="Z16" s="19">
        <v>6</v>
      </c>
    </row>
    <row r="17" spans="1:26" x14ac:dyDescent="0.3">
      <c r="A17" s="19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1"/>
      <c r="J17" s="23">
        <f>IF(I17=0,,($I$9-I17)*$I$7*100/$I$9)</f>
        <v>0</v>
      </c>
      <c r="K17" s="21"/>
      <c r="L17" s="23">
        <f>IF(K17=0,,($K$9-K17)*$K$7*100/$K$9)</f>
        <v>0</v>
      </c>
      <c r="M17" s="13"/>
      <c r="N17" s="23">
        <f>IF(M17=0,,($M$9-M17)*$M$7*100/$M$9)</f>
        <v>0</v>
      </c>
      <c r="O17" s="21"/>
      <c r="P17" s="22">
        <f>IF(O17=0,,($O$9-O17)*$O$7*100/$O$9)</f>
        <v>0</v>
      </c>
      <c r="Q17" s="21"/>
      <c r="R17" s="22">
        <f>IF(Q17=0,,($Q$9-Q17)*$Q$7*100/$Q$9)</f>
        <v>0</v>
      </c>
      <c r="S17" s="6"/>
      <c r="T17" s="22">
        <f>IF(S17=0,,($S$9-S17)*$S$7*100/$S$9)</f>
        <v>0</v>
      </c>
      <c r="U17" s="6"/>
      <c r="V17" s="22">
        <f>IF(U17=0,,($U$9-U17)*$U$7*100/$U$9)</f>
        <v>0</v>
      </c>
      <c r="W17" s="6"/>
      <c r="X17" s="7">
        <f>IF(W17=0,,($W$9-W17)*$W$7*100/$W$9)</f>
        <v>0</v>
      </c>
      <c r="Y17" s="26">
        <f t="shared" si="0"/>
        <v>0</v>
      </c>
      <c r="Z17" s="19">
        <v>7</v>
      </c>
    </row>
    <row r="18" spans="1:26" x14ac:dyDescent="0.3">
      <c r="A18" s="19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1"/>
      <c r="J18" s="23">
        <f>IF(I18=0,,($I$9-I18)*$I$7*100/$I$9)</f>
        <v>0</v>
      </c>
      <c r="K18" s="21"/>
      <c r="L18" s="23">
        <f>IF(K18=0,,($K$9-K18)*$K$7*100/$K$9)</f>
        <v>0</v>
      </c>
      <c r="M18" s="13"/>
      <c r="N18" s="23">
        <f>IF(M18=0,,($M$9-M18)*$M$7*100/$M$9)</f>
        <v>0</v>
      </c>
      <c r="O18" s="21"/>
      <c r="P18" s="22">
        <f>IF(O18=0,,($O$9-O18)*$O$7*100/$O$9)</f>
        <v>0</v>
      </c>
      <c r="Q18" s="21"/>
      <c r="R18" s="22">
        <f>IF(Q18=0,,($Q$9-Q18)*$Q$7*100/$Q$9)</f>
        <v>0</v>
      </c>
      <c r="S18" s="6"/>
      <c r="T18" s="22">
        <f>IF(S18=0,,($S$9-S18)*$S$7*100/$S$9)</f>
        <v>0</v>
      </c>
      <c r="U18" s="6"/>
      <c r="V18" s="22">
        <f>IF(U18=0,,($U$9-U18)*$U$7*100/$U$9)</f>
        <v>0</v>
      </c>
      <c r="W18" s="6"/>
      <c r="X18" s="7">
        <f>IF(W18=0,,($W$9-W18)*$W$7*100/$W$9)</f>
        <v>0</v>
      </c>
      <c r="Y18" s="26">
        <f t="shared" si="0"/>
        <v>0</v>
      </c>
      <c r="Z18" s="19">
        <v>8</v>
      </c>
    </row>
    <row r="19" spans="1:26" x14ac:dyDescent="0.3">
      <c r="A19" s="19">
        <v>9</v>
      </c>
      <c r="B19" s="13"/>
      <c r="C19" s="13"/>
      <c r="D19" s="13"/>
      <c r="E19" s="23"/>
      <c r="F19" s="7">
        <f t="shared" ref="F19:F48" si="1">IF(E19=0,,($E$9-E19)*$E$7*100/$E$9)</f>
        <v>0</v>
      </c>
      <c r="G19" s="22"/>
      <c r="H19" s="7">
        <f t="shared" ref="H19:H48" si="2">IF(G19=0,,($G$9-G19)*$G$7*100/$G$9)</f>
        <v>0</v>
      </c>
      <c r="I19" s="23"/>
      <c r="J19" s="23">
        <f t="shared" ref="J19:J48" si="3">IF(I19=0,,($I$9-I19)*$I$7*100/$I$9)</f>
        <v>0</v>
      </c>
      <c r="K19" s="23"/>
      <c r="L19" s="23">
        <f t="shared" ref="L19:L37" si="4">IF(K19=0,,($K$9-K19)*$K$7*100/$K$9)</f>
        <v>0</v>
      </c>
      <c r="M19" s="23"/>
      <c r="N19" s="23">
        <f t="shared" ref="N19:N48" si="5">IF(M19=0,,($M$9-M19)*$M$7*100/$M$9)</f>
        <v>0</v>
      </c>
      <c r="O19" s="22"/>
      <c r="P19" s="22">
        <f t="shared" ref="P19:P48" si="6">IF(O19=0,,($O$9-O19)*$O$7*100/$O$9)</f>
        <v>0</v>
      </c>
      <c r="Q19" s="22"/>
      <c r="R19" s="22">
        <f t="shared" ref="R19:R48" si="7">IF(Q19=0,,($Q$9-Q19)*$Q$7*100/$Q$9)</f>
        <v>0</v>
      </c>
      <c r="S19" s="7"/>
      <c r="T19" s="22">
        <f t="shared" ref="T19:T31" si="8">IF(S19=0,,($S$9-S19)*$S$7*100/$S$9)</f>
        <v>0</v>
      </c>
      <c r="U19" s="7"/>
      <c r="V19" s="22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6">
        <f t="shared" si="0"/>
        <v>0</v>
      </c>
      <c r="Z19" s="19">
        <v>9</v>
      </c>
    </row>
    <row r="20" spans="1:26" x14ac:dyDescent="0.3">
      <c r="A20" s="19">
        <v>10</v>
      </c>
      <c r="B20" s="13"/>
      <c r="C20" s="13"/>
      <c r="D20" s="13"/>
      <c r="E20" s="23"/>
      <c r="F20" s="7">
        <f t="shared" si="1"/>
        <v>0</v>
      </c>
      <c r="G20" s="22"/>
      <c r="H20" s="7">
        <f t="shared" si="2"/>
        <v>0</v>
      </c>
      <c r="I20" s="23"/>
      <c r="J20" s="23">
        <f t="shared" si="3"/>
        <v>0</v>
      </c>
      <c r="K20" s="23"/>
      <c r="L20" s="23">
        <f t="shared" si="4"/>
        <v>0</v>
      </c>
      <c r="M20" s="23"/>
      <c r="N20" s="23">
        <f t="shared" si="5"/>
        <v>0</v>
      </c>
      <c r="O20" s="22"/>
      <c r="P20" s="22">
        <f t="shared" si="6"/>
        <v>0</v>
      </c>
      <c r="Q20" s="22"/>
      <c r="R20" s="22">
        <f t="shared" si="7"/>
        <v>0</v>
      </c>
      <c r="S20" s="7"/>
      <c r="T20" s="22">
        <f t="shared" si="8"/>
        <v>0</v>
      </c>
      <c r="U20" s="7"/>
      <c r="V20" s="22">
        <f t="shared" si="9"/>
        <v>0</v>
      </c>
      <c r="W20" s="7"/>
      <c r="X20" s="7">
        <f t="shared" si="10"/>
        <v>0</v>
      </c>
      <c r="Y20" s="26">
        <f t="shared" si="0"/>
        <v>0</v>
      </c>
      <c r="Z20" s="19">
        <v>10</v>
      </c>
    </row>
    <row r="21" spans="1:26" x14ac:dyDescent="0.3">
      <c r="A21" s="19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1"/>
      <c r="J21" s="23">
        <f t="shared" si="3"/>
        <v>0</v>
      </c>
      <c r="K21" s="21"/>
      <c r="L21" s="23">
        <f t="shared" si="4"/>
        <v>0</v>
      </c>
      <c r="M21" s="13"/>
      <c r="N21" s="23">
        <f t="shared" si="5"/>
        <v>0</v>
      </c>
      <c r="O21" s="21"/>
      <c r="P21" s="22">
        <f t="shared" si="6"/>
        <v>0</v>
      </c>
      <c r="Q21" s="21"/>
      <c r="R21" s="22">
        <f t="shared" si="7"/>
        <v>0</v>
      </c>
      <c r="S21" s="6"/>
      <c r="T21" s="22">
        <f t="shared" si="8"/>
        <v>0</v>
      </c>
      <c r="U21" s="6"/>
      <c r="V21" s="22">
        <f t="shared" si="9"/>
        <v>0</v>
      </c>
      <c r="W21" s="6"/>
      <c r="X21" s="7">
        <f t="shared" si="10"/>
        <v>0</v>
      </c>
      <c r="Y21" s="26">
        <f t="shared" si="0"/>
        <v>0</v>
      </c>
      <c r="Z21" s="19">
        <v>11</v>
      </c>
    </row>
    <row r="22" spans="1:26" x14ac:dyDescent="0.3">
      <c r="A22" s="19">
        <v>12</v>
      </c>
      <c r="B22" s="6"/>
      <c r="C22" s="6"/>
      <c r="D22" s="6"/>
      <c r="E22" s="13"/>
      <c r="F22" s="7">
        <f t="shared" si="1"/>
        <v>0</v>
      </c>
      <c r="G22" s="21"/>
      <c r="H22" s="7">
        <f t="shared" si="2"/>
        <v>0</v>
      </c>
      <c r="I22" s="21"/>
      <c r="J22" s="23">
        <f t="shared" si="3"/>
        <v>0</v>
      </c>
      <c r="K22" s="21"/>
      <c r="L22" s="23">
        <f t="shared" si="4"/>
        <v>0</v>
      </c>
      <c r="M22" s="13"/>
      <c r="N22" s="23">
        <f t="shared" si="5"/>
        <v>0</v>
      </c>
      <c r="O22" s="21"/>
      <c r="P22" s="22">
        <f t="shared" si="6"/>
        <v>0</v>
      </c>
      <c r="Q22" s="21"/>
      <c r="R22" s="22">
        <f t="shared" si="7"/>
        <v>0</v>
      </c>
      <c r="S22" s="6"/>
      <c r="T22" s="22">
        <f t="shared" si="8"/>
        <v>0</v>
      </c>
      <c r="U22" s="6"/>
      <c r="V22" s="22">
        <f t="shared" si="9"/>
        <v>0</v>
      </c>
      <c r="W22" s="6"/>
      <c r="X22" s="7">
        <f t="shared" si="10"/>
        <v>0</v>
      </c>
      <c r="Y22" s="26">
        <f t="shared" si="0"/>
        <v>0</v>
      </c>
      <c r="Z22" s="19">
        <v>12</v>
      </c>
    </row>
    <row r="23" spans="1:26" x14ac:dyDescent="0.3">
      <c r="A23" s="19">
        <v>13</v>
      </c>
      <c r="B23" s="6"/>
      <c r="C23" s="6"/>
      <c r="D23" s="6"/>
      <c r="E23" s="23"/>
      <c r="F23" s="7">
        <f t="shared" si="1"/>
        <v>0</v>
      </c>
      <c r="G23" s="22"/>
      <c r="H23" s="7">
        <f t="shared" si="2"/>
        <v>0</v>
      </c>
      <c r="I23" s="23"/>
      <c r="J23" s="23">
        <f t="shared" si="3"/>
        <v>0</v>
      </c>
      <c r="K23" s="23"/>
      <c r="L23" s="23">
        <f t="shared" si="4"/>
        <v>0</v>
      </c>
      <c r="M23" s="23"/>
      <c r="N23" s="23">
        <f t="shared" si="5"/>
        <v>0</v>
      </c>
      <c r="O23" s="22"/>
      <c r="P23" s="22">
        <f t="shared" si="6"/>
        <v>0</v>
      </c>
      <c r="Q23" s="22"/>
      <c r="R23" s="22">
        <f t="shared" si="7"/>
        <v>0</v>
      </c>
      <c r="S23" s="7"/>
      <c r="T23" s="22">
        <f t="shared" si="8"/>
        <v>0</v>
      </c>
      <c r="U23" s="7"/>
      <c r="V23" s="22">
        <f t="shared" si="9"/>
        <v>0</v>
      </c>
      <c r="W23" s="7"/>
      <c r="X23" s="7">
        <f t="shared" si="10"/>
        <v>0</v>
      </c>
      <c r="Y23" s="26">
        <f t="shared" si="0"/>
        <v>0</v>
      </c>
      <c r="Z23" s="19">
        <v>13</v>
      </c>
    </row>
    <row r="24" spans="1:26" x14ac:dyDescent="0.3">
      <c r="A24" s="19">
        <v>14</v>
      </c>
      <c r="B24" s="13"/>
      <c r="C24" s="13"/>
      <c r="D24" s="13"/>
      <c r="E24" s="23"/>
      <c r="F24" s="7">
        <f t="shared" si="1"/>
        <v>0</v>
      </c>
      <c r="G24" s="22"/>
      <c r="H24" s="7">
        <f t="shared" si="2"/>
        <v>0</v>
      </c>
      <c r="I24" s="23"/>
      <c r="J24" s="23">
        <f t="shared" si="3"/>
        <v>0</v>
      </c>
      <c r="K24" s="23"/>
      <c r="L24" s="23">
        <f t="shared" si="4"/>
        <v>0</v>
      </c>
      <c r="M24" s="23"/>
      <c r="N24" s="23">
        <f t="shared" si="5"/>
        <v>0</v>
      </c>
      <c r="O24" s="22"/>
      <c r="P24" s="22">
        <f t="shared" si="6"/>
        <v>0</v>
      </c>
      <c r="Q24" s="22"/>
      <c r="R24" s="22">
        <f t="shared" si="7"/>
        <v>0</v>
      </c>
      <c r="S24" s="7"/>
      <c r="T24" s="22">
        <f t="shared" si="8"/>
        <v>0</v>
      </c>
      <c r="U24" s="7"/>
      <c r="V24" s="22">
        <f t="shared" si="9"/>
        <v>0</v>
      </c>
      <c r="W24" s="7"/>
      <c r="X24" s="7">
        <f t="shared" si="10"/>
        <v>0</v>
      </c>
      <c r="Y24" s="26">
        <f t="shared" si="0"/>
        <v>0</v>
      </c>
      <c r="Z24" s="19">
        <v>14</v>
      </c>
    </row>
    <row r="25" spans="1:26" x14ac:dyDescent="0.3">
      <c r="A25" s="19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3">
        <f t="shared" si="3"/>
        <v>0</v>
      </c>
      <c r="K25" s="21"/>
      <c r="L25" s="23">
        <f t="shared" si="4"/>
        <v>0</v>
      </c>
      <c r="M25" s="13"/>
      <c r="N25" s="23">
        <f t="shared" si="5"/>
        <v>0</v>
      </c>
      <c r="O25" s="21"/>
      <c r="P25" s="22">
        <f t="shared" si="6"/>
        <v>0</v>
      </c>
      <c r="Q25" s="21"/>
      <c r="R25" s="22">
        <f t="shared" si="7"/>
        <v>0</v>
      </c>
      <c r="S25" s="6"/>
      <c r="T25" s="22">
        <f t="shared" si="8"/>
        <v>0</v>
      </c>
      <c r="U25" s="6"/>
      <c r="V25" s="22">
        <f t="shared" si="9"/>
        <v>0</v>
      </c>
      <c r="W25" s="6"/>
      <c r="X25" s="7">
        <f t="shared" si="10"/>
        <v>0</v>
      </c>
      <c r="Y25" s="26">
        <f t="shared" si="0"/>
        <v>0</v>
      </c>
      <c r="Z25" s="19">
        <v>15</v>
      </c>
    </row>
    <row r="26" spans="1:26" x14ac:dyDescent="0.3">
      <c r="A26" s="19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1"/>
      <c r="J26" s="23">
        <f t="shared" si="3"/>
        <v>0</v>
      </c>
      <c r="K26" s="21"/>
      <c r="L26" s="23">
        <f t="shared" si="4"/>
        <v>0</v>
      </c>
      <c r="M26" s="13"/>
      <c r="N26" s="23">
        <f t="shared" si="5"/>
        <v>0</v>
      </c>
      <c r="O26" s="21"/>
      <c r="P26" s="22">
        <f t="shared" si="6"/>
        <v>0</v>
      </c>
      <c r="Q26" s="21"/>
      <c r="R26" s="22">
        <f t="shared" si="7"/>
        <v>0</v>
      </c>
      <c r="S26" s="6"/>
      <c r="T26" s="22">
        <f t="shared" si="8"/>
        <v>0</v>
      </c>
      <c r="U26" s="6"/>
      <c r="V26" s="22">
        <f t="shared" si="9"/>
        <v>0</v>
      </c>
      <c r="W26" s="6"/>
      <c r="X26" s="7">
        <f t="shared" si="10"/>
        <v>0</v>
      </c>
      <c r="Y26" s="26">
        <f t="shared" ref="Y26:Y48" si="11">SUM(F26+H26+J26+L26+N26+P26+R26+T26+V26+X26)</f>
        <v>0</v>
      </c>
      <c r="Z26" s="19">
        <v>16</v>
      </c>
    </row>
    <row r="27" spans="1:26" x14ac:dyDescent="0.3">
      <c r="A27" s="19">
        <v>17</v>
      </c>
      <c r="B27" s="13"/>
      <c r="C27" s="13"/>
      <c r="D27" s="13"/>
      <c r="E27" s="23"/>
      <c r="F27" s="7">
        <f t="shared" si="1"/>
        <v>0</v>
      </c>
      <c r="G27" s="22"/>
      <c r="H27" s="7">
        <f t="shared" si="2"/>
        <v>0</v>
      </c>
      <c r="I27" s="23"/>
      <c r="J27" s="23">
        <f t="shared" si="3"/>
        <v>0</v>
      </c>
      <c r="K27" s="23"/>
      <c r="L27" s="23">
        <f t="shared" si="4"/>
        <v>0</v>
      </c>
      <c r="M27" s="23"/>
      <c r="N27" s="23">
        <f t="shared" si="5"/>
        <v>0</v>
      </c>
      <c r="O27" s="22"/>
      <c r="P27" s="22">
        <f t="shared" si="6"/>
        <v>0</v>
      </c>
      <c r="Q27" s="22"/>
      <c r="R27" s="22">
        <f t="shared" si="7"/>
        <v>0</v>
      </c>
      <c r="S27" s="7"/>
      <c r="T27" s="22">
        <f t="shared" si="8"/>
        <v>0</v>
      </c>
      <c r="U27" s="7"/>
      <c r="V27" s="22">
        <f t="shared" si="9"/>
        <v>0</v>
      </c>
      <c r="W27" s="7"/>
      <c r="X27" s="7">
        <f t="shared" si="10"/>
        <v>0</v>
      </c>
      <c r="Y27" s="26">
        <f t="shared" si="11"/>
        <v>0</v>
      </c>
      <c r="Z27" s="19">
        <v>17</v>
      </c>
    </row>
    <row r="28" spans="1:26" x14ac:dyDescent="0.3">
      <c r="A28" s="19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3">
        <f t="shared" si="3"/>
        <v>0</v>
      </c>
      <c r="K28" s="21"/>
      <c r="L28" s="23">
        <f t="shared" si="4"/>
        <v>0</v>
      </c>
      <c r="M28" s="13"/>
      <c r="N28" s="23">
        <f t="shared" si="5"/>
        <v>0</v>
      </c>
      <c r="O28" s="21"/>
      <c r="P28" s="22">
        <f t="shared" si="6"/>
        <v>0</v>
      </c>
      <c r="Q28" s="21"/>
      <c r="R28" s="22">
        <f t="shared" si="7"/>
        <v>0</v>
      </c>
      <c r="S28" s="6"/>
      <c r="T28" s="22">
        <f t="shared" si="8"/>
        <v>0</v>
      </c>
      <c r="U28" s="6"/>
      <c r="V28" s="22">
        <f t="shared" si="9"/>
        <v>0</v>
      </c>
      <c r="W28" s="6"/>
      <c r="X28" s="7">
        <f t="shared" si="10"/>
        <v>0</v>
      </c>
      <c r="Y28" s="26">
        <f t="shared" si="11"/>
        <v>0</v>
      </c>
      <c r="Z28" s="19">
        <v>18</v>
      </c>
    </row>
    <row r="29" spans="1:26" x14ac:dyDescent="0.3">
      <c r="A29" s="19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3">
        <f t="shared" si="3"/>
        <v>0</v>
      </c>
      <c r="K29" s="21"/>
      <c r="L29" s="23">
        <f t="shared" si="4"/>
        <v>0</v>
      </c>
      <c r="M29" s="13"/>
      <c r="N29" s="23">
        <f t="shared" si="5"/>
        <v>0</v>
      </c>
      <c r="O29" s="21"/>
      <c r="P29" s="22">
        <f t="shared" si="6"/>
        <v>0</v>
      </c>
      <c r="Q29" s="21"/>
      <c r="R29" s="22">
        <f t="shared" si="7"/>
        <v>0</v>
      </c>
      <c r="S29" s="6"/>
      <c r="T29" s="22">
        <f t="shared" si="8"/>
        <v>0</v>
      </c>
      <c r="U29" s="6"/>
      <c r="V29" s="22">
        <f t="shared" si="9"/>
        <v>0</v>
      </c>
      <c r="W29" s="6"/>
      <c r="X29" s="7">
        <f t="shared" si="10"/>
        <v>0</v>
      </c>
      <c r="Y29" s="26">
        <f t="shared" si="11"/>
        <v>0</v>
      </c>
      <c r="Z29" s="19">
        <v>19</v>
      </c>
    </row>
    <row r="30" spans="1:26" x14ac:dyDescent="0.3">
      <c r="A30" s="19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1"/>
      <c r="J30" s="23">
        <f t="shared" si="3"/>
        <v>0</v>
      </c>
      <c r="K30" s="21"/>
      <c r="L30" s="23">
        <f t="shared" si="4"/>
        <v>0</v>
      </c>
      <c r="M30" s="13"/>
      <c r="N30" s="23">
        <f t="shared" si="5"/>
        <v>0</v>
      </c>
      <c r="O30" s="21"/>
      <c r="P30" s="22">
        <f t="shared" si="6"/>
        <v>0</v>
      </c>
      <c r="Q30" s="21"/>
      <c r="R30" s="22">
        <f t="shared" si="7"/>
        <v>0</v>
      </c>
      <c r="S30" s="6"/>
      <c r="T30" s="22">
        <f t="shared" si="8"/>
        <v>0</v>
      </c>
      <c r="U30" s="6"/>
      <c r="V30" s="22">
        <f t="shared" si="9"/>
        <v>0</v>
      </c>
      <c r="W30" s="6"/>
      <c r="X30" s="7">
        <f t="shared" si="10"/>
        <v>0</v>
      </c>
      <c r="Y30" s="26">
        <f t="shared" si="11"/>
        <v>0</v>
      </c>
      <c r="Z30" s="19">
        <v>20</v>
      </c>
    </row>
    <row r="31" spans="1:26" x14ac:dyDescent="0.3">
      <c r="A31" s="19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1"/>
      <c r="J31" s="23">
        <f t="shared" si="3"/>
        <v>0</v>
      </c>
      <c r="K31" s="21"/>
      <c r="L31" s="23">
        <f t="shared" si="4"/>
        <v>0</v>
      </c>
      <c r="M31" s="13"/>
      <c r="N31" s="23">
        <f t="shared" si="5"/>
        <v>0</v>
      </c>
      <c r="O31" s="21"/>
      <c r="P31" s="22">
        <f t="shared" si="6"/>
        <v>0</v>
      </c>
      <c r="Q31" s="21"/>
      <c r="R31" s="22">
        <f t="shared" si="7"/>
        <v>0</v>
      </c>
      <c r="S31" s="6"/>
      <c r="T31" s="22">
        <f t="shared" si="8"/>
        <v>0</v>
      </c>
      <c r="U31" s="6"/>
      <c r="V31" s="22">
        <f t="shared" si="9"/>
        <v>0</v>
      </c>
      <c r="W31" s="6"/>
      <c r="X31" s="7">
        <f t="shared" si="10"/>
        <v>0</v>
      </c>
      <c r="Y31" s="26">
        <f t="shared" si="11"/>
        <v>0</v>
      </c>
      <c r="Z31" s="19">
        <v>21</v>
      </c>
    </row>
    <row r="32" spans="1:26" x14ac:dyDescent="0.3">
      <c r="A32" s="19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3">
        <f t="shared" si="3"/>
        <v>0</v>
      </c>
      <c r="K32" s="21"/>
      <c r="L32" s="23">
        <f t="shared" si="4"/>
        <v>0</v>
      </c>
      <c r="M32" s="13"/>
      <c r="N32" s="23">
        <f t="shared" si="5"/>
        <v>0</v>
      </c>
      <c r="O32" s="21"/>
      <c r="P32" s="22">
        <f t="shared" si="6"/>
        <v>0</v>
      </c>
      <c r="Q32" s="21"/>
      <c r="R32" s="22">
        <f t="shared" si="7"/>
        <v>0</v>
      </c>
      <c r="S32" s="6"/>
      <c r="T32" s="22"/>
      <c r="U32" s="6"/>
      <c r="V32" s="22">
        <f t="shared" si="9"/>
        <v>0</v>
      </c>
      <c r="W32" s="6"/>
      <c r="X32" s="7">
        <f t="shared" si="10"/>
        <v>0</v>
      </c>
      <c r="Y32" s="26">
        <f t="shared" si="11"/>
        <v>0</v>
      </c>
      <c r="Z32" s="19">
        <v>23</v>
      </c>
    </row>
    <row r="33" spans="1:26" x14ac:dyDescent="0.3">
      <c r="A33" s="19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1"/>
      <c r="J33" s="23">
        <f t="shared" si="3"/>
        <v>0</v>
      </c>
      <c r="K33" s="21"/>
      <c r="L33" s="23">
        <f t="shared" si="4"/>
        <v>0</v>
      </c>
      <c r="M33" s="13"/>
      <c r="N33" s="23">
        <f t="shared" si="5"/>
        <v>0</v>
      </c>
      <c r="O33" s="21"/>
      <c r="P33" s="22">
        <f t="shared" si="6"/>
        <v>0</v>
      </c>
      <c r="Q33" s="21"/>
      <c r="R33" s="22">
        <f t="shared" si="7"/>
        <v>0</v>
      </c>
      <c r="S33" s="6"/>
      <c r="T33" s="22">
        <f>IF(S33=0,,($S$9-S33)*$S$7*100/$S$9)</f>
        <v>0</v>
      </c>
      <c r="U33" s="6"/>
      <c r="V33" s="22">
        <f t="shared" si="9"/>
        <v>0</v>
      </c>
      <c r="W33" s="6"/>
      <c r="X33" s="7">
        <f t="shared" si="10"/>
        <v>0</v>
      </c>
      <c r="Y33" s="26">
        <f t="shared" si="11"/>
        <v>0</v>
      </c>
      <c r="Z33" s="19">
        <v>24</v>
      </c>
    </row>
    <row r="34" spans="1:26" x14ac:dyDescent="0.3">
      <c r="A34" s="19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3">
        <f t="shared" si="3"/>
        <v>0</v>
      </c>
      <c r="K34" s="21"/>
      <c r="L34" s="23">
        <f t="shared" si="4"/>
        <v>0</v>
      </c>
      <c r="M34" s="13"/>
      <c r="N34" s="23">
        <f t="shared" si="5"/>
        <v>0</v>
      </c>
      <c r="O34" s="21"/>
      <c r="P34" s="22">
        <f t="shared" si="6"/>
        <v>0</v>
      </c>
      <c r="Q34" s="21"/>
      <c r="R34" s="22">
        <f t="shared" si="7"/>
        <v>0</v>
      </c>
      <c r="S34" s="6"/>
      <c r="T34" s="22">
        <f>IF(S34=0,,($S$9-S34)*$S$7*100/$S$9)</f>
        <v>0</v>
      </c>
      <c r="U34" s="6"/>
      <c r="V34" s="22">
        <f t="shared" si="9"/>
        <v>0</v>
      </c>
      <c r="W34" s="6"/>
      <c r="X34" s="7">
        <f t="shared" si="10"/>
        <v>0</v>
      </c>
      <c r="Y34" s="26">
        <f t="shared" si="11"/>
        <v>0</v>
      </c>
      <c r="Z34" s="19">
        <v>25</v>
      </c>
    </row>
    <row r="35" spans="1:26" x14ac:dyDescent="0.3">
      <c r="A35" s="19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3">
        <f t="shared" si="3"/>
        <v>0</v>
      </c>
      <c r="K35" s="21"/>
      <c r="L35" s="23">
        <f t="shared" si="4"/>
        <v>0</v>
      </c>
      <c r="M35" s="13"/>
      <c r="N35" s="23">
        <f t="shared" si="5"/>
        <v>0</v>
      </c>
      <c r="O35" s="21"/>
      <c r="P35" s="22">
        <f t="shared" si="6"/>
        <v>0</v>
      </c>
      <c r="Q35" s="21"/>
      <c r="R35" s="22">
        <f t="shared" si="7"/>
        <v>0</v>
      </c>
      <c r="S35" s="6"/>
      <c r="T35" s="22"/>
      <c r="U35" s="6"/>
      <c r="V35" s="22">
        <f t="shared" si="9"/>
        <v>0</v>
      </c>
      <c r="W35" s="6"/>
      <c r="X35" s="7">
        <f t="shared" si="10"/>
        <v>0</v>
      </c>
      <c r="Y35" s="26">
        <f t="shared" si="11"/>
        <v>0</v>
      </c>
      <c r="Z35" s="19">
        <v>26</v>
      </c>
    </row>
    <row r="36" spans="1:26" x14ac:dyDescent="0.3">
      <c r="A36" s="19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1"/>
      <c r="J36" s="23">
        <f t="shared" si="3"/>
        <v>0</v>
      </c>
      <c r="K36" s="21"/>
      <c r="L36" s="23">
        <f t="shared" si="4"/>
        <v>0</v>
      </c>
      <c r="M36" s="13"/>
      <c r="N36" s="23">
        <f t="shared" si="5"/>
        <v>0</v>
      </c>
      <c r="O36" s="21"/>
      <c r="P36" s="22">
        <f t="shared" si="6"/>
        <v>0</v>
      </c>
      <c r="Q36" s="21"/>
      <c r="R36" s="22">
        <f t="shared" si="7"/>
        <v>0</v>
      </c>
      <c r="S36" s="6"/>
      <c r="T36" s="22">
        <f>IF(S36=0,,($S$9-S36)*$S$7*100/$S$9)</f>
        <v>0</v>
      </c>
      <c r="U36" s="6"/>
      <c r="V36" s="22">
        <f t="shared" si="9"/>
        <v>0</v>
      </c>
      <c r="W36" s="6"/>
      <c r="X36" s="7">
        <f t="shared" si="10"/>
        <v>0</v>
      </c>
      <c r="Y36" s="26">
        <f t="shared" si="11"/>
        <v>0</v>
      </c>
      <c r="Z36" s="19">
        <v>27</v>
      </c>
    </row>
    <row r="37" spans="1:26" x14ac:dyDescent="0.3">
      <c r="A37" s="19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3">
        <f t="shared" si="3"/>
        <v>0</v>
      </c>
      <c r="K37" s="21"/>
      <c r="L37" s="23">
        <f t="shared" si="4"/>
        <v>0</v>
      </c>
      <c r="M37" s="13"/>
      <c r="N37" s="23">
        <f t="shared" si="5"/>
        <v>0</v>
      </c>
      <c r="O37" s="21"/>
      <c r="P37" s="22">
        <f t="shared" si="6"/>
        <v>0</v>
      </c>
      <c r="Q37" s="21"/>
      <c r="R37" s="22">
        <f t="shared" si="7"/>
        <v>0</v>
      </c>
      <c r="S37" s="6"/>
      <c r="T37" s="22"/>
      <c r="U37" s="6"/>
      <c r="V37" s="22">
        <f t="shared" si="9"/>
        <v>0</v>
      </c>
      <c r="W37" s="6"/>
      <c r="X37" s="7">
        <f t="shared" si="10"/>
        <v>0</v>
      </c>
      <c r="Y37" s="26">
        <f t="shared" si="11"/>
        <v>0</v>
      </c>
      <c r="Z37" s="19">
        <v>28</v>
      </c>
    </row>
    <row r="38" spans="1:26" x14ac:dyDescent="0.3">
      <c r="A38" s="19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3">
        <f t="shared" si="3"/>
        <v>0</v>
      </c>
      <c r="K38" s="21"/>
      <c r="L38" s="23">
        <v>0</v>
      </c>
      <c r="M38" s="13"/>
      <c r="N38" s="23">
        <f t="shared" si="5"/>
        <v>0</v>
      </c>
      <c r="O38" s="21"/>
      <c r="P38" s="22">
        <f t="shared" si="6"/>
        <v>0</v>
      </c>
      <c r="Q38" s="21"/>
      <c r="R38" s="22">
        <f t="shared" si="7"/>
        <v>0</v>
      </c>
      <c r="S38" s="6"/>
      <c r="T38" s="22"/>
      <c r="U38" s="6"/>
      <c r="V38" s="22">
        <f t="shared" si="9"/>
        <v>0</v>
      </c>
      <c r="W38" s="6"/>
      <c r="X38" s="7">
        <f t="shared" si="10"/>
        <v>0</v>
      </c>
      <c r="Y38" s="26">
        <f t="shared" si="11"/>
        <v>0</v>
      </c>
      <c r="Z38" s="19">
        <v>29</v>
      </c>
    </row>
    <row r="39" spans="1:26" x14ac:dyDescent="0.3">
      <c r="A39" s="19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3">
        <f t="shared" si="3"/>
        <v>0</v>
      </c>
      <c r="K39" s="13"/>
      <c r="L39" s="23">
        <f t="shared" ref="L39:L48" si="12">IF(K39=0,,($K$9-K39)*$K$7*100/$K$9)</f>
        <v>0</v>
      </c>
      <c r="M39" s="13"/>
      <c r="N39" s="23">
        <f t="shared" si="5"/>
        <v>0</v>
      </c>
      <c r="O39" s="21"/>
      <c r="P39" s="22">
        <f t="shared" si="6"/>
        <v>0</v>
      </c>
      <c r="Q39" s="21"/>
      <c r="R39" s="22">
        <f t="shared" si="7"/>
        <v>0</v>
      </c>
      <c r="S39" s="6"/>
      <c r="T39" s="22">
        <f t="shared" ref="T39:T48" si="13">IF(S39=0,,($S$9-S39)*$S$7*100/$S$9)</f>
        <v>0</v>
      </c>
      <c r="U39" s="6"/>
      <c r="V39" s="22">
        <f t="shared" si="9"/>
        <v>0</v>
      </c>
      <c r="W39" s="6"/>
      <c r="X39" s="7">
        <f t="shared" si="10"/>
        <v>0</v>
      </c>
      <c r="Y39" s="26">
        <f t="shared" si="11"/>
        <v>0</v>
      </c>
      <c r="Z39" s="19">
        <v>30</v>
      </c>
    </row>
    <row r="40" spans="1:26" x14ac:dyDescent="0.3">
      <c r="A40" s="19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3">
        <f t="shared" si="3"/>
        <v>0</v>
      </c>
      <c r="K40" s="13"/>
      <c r="L40" s="23">
        <f t="shared" si="12"/>
        <v>0</v>
      </c>
      <c r="M40" s="13"/>
      <c r="N40" s="23">
        <f t="shared" si="5"/>
        <v>0</v>
      </c>
      <c r="O40" s="21"/>
      <c r="P40" s="22">
        <f t="shared" si="6"/>
        <v>0</v>
      </c>
      <c r="Q40" s="21"/>
      <c r="R40" s="22">
        <f t="shared" si="7"/>
        <v>0</v>
      </c>
      <c r="S40" s="6"/>
      <c r="T40" s="22">
        <f t="shared" si="13"/>
        <v>0</v>
      </c>
      <c r="U40" s="6"/>
      <c r="V40" s="22">
        <f t="shared" si="9"/>
        <v>0</v>
      </c>
      <c r="W40" s="6"/>
      <c r="X40" s="7">
        <f t="shared" si="10"/>
        <v>0</v>
      </c>
      <c r="Y40" s="26">
        <f t="shared" si="11"/>
        <v>0</v>
      </c>
      <c r="Z40" s="19">
        <v>31</v>
      </c>
    </row>
    <row r="41" spans="1:26" x14ac:dyDescent="0.3">
      <c r="A41" s="19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3">
        <f t="shared" si="3"/>
        <v>0</v>
      </c>
      <c r="K41" s="13"/>
      <c r="L41" s="23">
        <f t="shared" si="12"/>
        <v>0</v>
      </c>
      <c r="M41" s="13"/>
      <c r="N41" s="23">
        <f t="shared" si="5"/>
        <v>0</v>
      </c>
      <c r="O41" s="21"/>
      <c r="P41" s="22">
        <f t="shared" si="6"/>
        <v>0</v>
      </c>
      <c r="Q41" s="21"/>
      <c r="R41" s="22">
        <f t="shared" si="7"/>
        <v>0</v>
      </c>
      <c r="S41" s="6"/>
      <c r="T41" s="22">
        <f t="shared" si="13"/>
        <v>0</v>
      </c>
      <c r="U41" s="6"/>
      <c r="V41" s="22">
        <f t="shared" si="9"/>
        <v>0</v>
      </c>
      <c r="W41" s="6"/>
      <c r="X41" s="7">
        <f t="shared" si="10"/>
        <v>0</v>
      </c>
      <c r="Y41" s="26">
        <f t="shared" si="11"/>
        <v>0</v>
      </c>
      <c r="Z41" s="19">
        <v>32</v>
      </c>
    </row>
    <row r="42" spans="1:26" x14ac:dyDescent="0.3">
      <c r="A42" s="19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1"/>
      <c r="J42" s="23">
        <f t="shared" si="3"/>
        <v>0</v>
      </c>
      <c r="K42" s="21"/>
      <c r="L42" s="23">
        <f t="shared" si="12"/>
        <v>0</v>
      </c>
      <c r="M42" s="13"/>
      <c r="N42" s="23">
        <f t="shared" si="5"/>
        <v>0</v>
      </c>
      <c r="O42" s="21"/>
      <c r="P42" s="22">
        <f t="shared" si="6"/>
        <v>0</v>
      </c>
      <c r="Q42" s="21"/>
      <c r="R42" s="22">
        <f t="shared" si="7"/>
        <v>0</v>
      </c>
      <c r="S42" s="6"/>
      <c r="T42" s="22">
        <f t="shared" si="13"/>
        <v>0</v>
      </c>
      <c r="U42" s="6"/>
      <c r="V42" s="22">
        <f t="shared" si="9"/>
        <v>0</v>
      </c>
      <c r="W42" s="6"/>
      <c r="X42" s="7">
        <f t="shared" si="10"/>
        <v>0</v>
      </c>
      <c r="Y42" s="26">
        <f t="shared" si="11"/>
        <v>0</v>
      </c>
      <c r="Z42" s="19">
        <v>33</v>
      </c>
    </row>
    <row r="43" spans="1:26" x14ac:dyDescent="0.3">
      <c r="A43" s="19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3">
        <f t="shared" si="3"/>
        <v>0</v>
      </c>
      <c r="K43" s="21"/>
      <c r="L43" s="23">
        <f t="shared" si="12"/>
        <v>0</v>
      </c>
      <c r="M43" s="13"/>
      <c r="N43" s="23">
        <f t="shared" si="5"/>
        <v>0</v>
      </c>
      <c r="O43" s="21"/>
      <c r="P43" s="22">
        <f t="shared" si="6"/>
        <v>0</v>
      </c>
      <c r="Q43" s="21"/>
      <c r="R43" s="22">
        <f t="shared" si="7"/>
        <v>0</v>
      </c>
      <c r="S43" s="6"/>
      <c r="T43" s="22">
        <f t="shared" si="13"/>
        <v>0</v>
      </c>
      <c r="U43" s="6"/>
      <c r="V43" s="22">
        <f t="shared" si="9"/>
        <v>0</v>
      </c>
      <c r="W43" s="6"/>
      <c r="X43" s="7">
        <f t="shared" si="10"/>
        <v>0</v>
      </c>
      <c r="Y43" s="26">
        <f t="shared" si="11"/>
        <v>0</v>
      </c>
      <c r="Z43" s="19">
        <v>34</v>
      </c>
    </row>
    <row r="44" spans="1:26" x14ac:dyDescent="0.3">
      <c r="A44" s="19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3">
        <f t="shared" si="3"/>
        <v>0</v>
      </c>
      <c r="K44" s="21"/>
      <c r="L44" s="23">
        <f t="shared" si="12"/>
        <v>0</v>
      </c>
      <c r="M44" s="13"/>
      <c r="N44" s="23">
        <f t="shared" si="5"/>
        <v>0</v>
      </c>
      <c r="O44" s="21"/>
      <c r="P44" s="22">
        <f t="shared" si="6"/>
        <v>0</v>
      </c>
      <c r="Q44" s="21"/>
      <c r="R44" s="22">
        <f t="shared" si="7"/>
        <v>0</v>
      </c>
      <c r="S44" s="6"/>
      <c r="T44" s="22">
        <f t="shared" si="13"/>
        <v>0</v>
      </c>
      <c r="U44" s="6"/>
      <c r="V44" s="22">
        <f t="shared" si="9"/>
        <v>0</v>
      </c>
      <c r="W44" s="6"/>
      <c r="X44" s="7">
        <f t="shared" si="10"/>
        <v>0</v>
      </c>
      <c r="Y44" s="26">
        <f t="shared" si="11"/>
        <v>0</v>
      </c>
      <c r="Z44" s="19">
        <v>35</v>
      </c>
    </row>
    <row r="45" spans="1:26" x14ac:dyDescent="0.3">
      <c r="A45" s="19">
        <v>36</v>
      </c>
      <c r="E45" s="13"/>
      <c r="F45" s="7">
        <f t="shared" si="1"/>
        <v>0</v>
      </c>
      <c r="G45" s="6"/>
      <c r="H45" s="7">
        <f t="shared" si="2"/>
        <v>0</v>
      </c>
      <c r="I45" s="21"/>
      <c r="J45" s="23">
        <f t="shared" si="3"/>
        <v>0</v>
      </c>
      <c r="K45" s="21"/>
      <c r="L45" s="23">
        <f t="shared" si="12"/>
        <v>0</v>
      </c>
      <c r="M45" s="13"/>
      <c r="N45" s="23">
        <f t="shared" si="5"/>
        <v>0</v>
      </c>
      <c r="O45" s="21"/>
      <c r="P45" s="22">
        <f t="shared" si="6"/>
        <v>0</v>
      </c>
      <c r="Q45" s="21"/>
      <c r="R45" s="22">
        <f t="shared" si="7"/>
        <v>0</v>
      </c>
      <c r="S45" s="6"/>
      <c r="T45" s="22">
        <f t="shared" si="13"/>
        <v>0</v>
      </c>
      <c r="U45" s="6"/>
      <c r="V45" s="22">
        <f t="shared" si="9"/>
        <v>0</v>
      </c>
      <c r="W45" s="6"/>
      <c r="X45" s="7">
        <f t="shared" si="10"/>
        <v>0</v>
      </c>
      <c r="Y45" s="26">
        <f t="shared" si="11"/>
        <v>0</v>
      </c>
      <c r="Z45" s="19">
        <v>36</v>
      </c>
    </row>
    <row r="46" spans="1:26" x14ac:dyDescent="0.3">
      <c r="A46" s="19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3">
        <f t="shared" si="3"/>
        <v>0</v>
      </c>
      <c r="K46" s="21"/>
      <c r="L46" s="23">
        <f t="shared" si="12"/>
        <v>0</v>
      </c>
      <c r="M46" s="13"/>
      <c r="N46" s="23">
        <f t="shared" si="5"/>
        <v>0</v>
      </c>
      <c r="O46" s="21"/>
      <c r="P46" s="22">
        <f t="shared" si="6"/>
        <v>0</v>
      </c>
      <c r="Q46" s="21"/>
      <c r="R46" s="22">
        <f t="shared" si="7"/>
        <v>0</v>
      </c>
      <c r="S46" s="6"/>
      <c r="T46" s="22">
        <f t="shared" si="13"/>
        <v>0</v>
      </c>
      <c r="U46" s="6"/>
      <c r="V46" s="22">
        <f t="shared" si="9"/>
        <v>0</v>
      </c>
      <c r="W46" s="6"/>
      <c r="X46" s="7">
        <f t="shared" si="10"/>
        <v>0</v>
      </c>
      <c r="Y46" s="26">
        <f t="shared" si="11"/>
        <v>0</v>
      </c>
      <c r="Z46" s="19">
        <v>37</v>
      </c>
    </row>
    <row r="47" spans="1:26" x14ac:dyDescent="0.3">
      <c r="A47" s="19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3">
        <f t="shared" si="3"/>
        <v>0</v>
      </c>
      <c r="K47" s="13"/>
      <c r="L47" s="23">
        <f t="shared" si="12"/>
        <v>0</v>
      </c>
      <c r="M47" s="13"/>
      <c r="N47" s="23">
        <f t="shared" si="5"/>
        <v>0</v>
      </c>
      <c r="O47" s="21"/>
      <c r="P47" s="22">
        <f t="shared" si="6"/>
        <v>0</v>
      </c>
      <c r="Q47" s="21"/>
      <c r="R47" s="22">
        <f t="shared" si="7"/>
        <v>0</v>
      </c>
      <c r="S47" s="6"/>
      <c r="T47" s="22">
        <f t="shared" si="13"/>
        <v>0</v>
      </c>
      <c r="U47" s="6"/>
      <c r="V47" s="22">
        <f t="shared" si="9"/>
        <v>0</v>
      </c>
      <c r="W47" s="6"/>
      <c r="X47" s="7">
        <f t="shared" si="10"/>
        <v>0</v>
      </c>
      <c r="Y47" s="26">
        <f t="shared" si="11"/>
        <v>0</v>
      </c>
      <c r="Z47" s="19">
        <v>38</v>
      </c>
    </row>
    <row r="48" spans="1:26" x14ac:dyDescent="0.3">
      <c r="A48" s="19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1"/>
      <c r="J48" s="23">
        <f t="shared" si="3"/>
        <v>0</v>
      </c>
      <c r="K48" s="21"/>
      <c r="L48" s="23">
        <f t="shared" si="12"/>
        <v>0</v>
      </c>
      <c r="M48" s="13"/>
      <c r="N48" s="23">
        <f t="shared" si="5"/>
        <v>0</v>
      </c>
      <c r="O48" s="21"/>
      <c r="P48" s="22">
        <f t="shared" si="6"/>
        <v>0</v>
      </c>
      <c r="Q48" s="21"/>
      <c r="R48" s="22">
        <f t="shared" si="7"/>
        <v>0</v>
      </c>
      <c r="S48" s="6"/>
      <c r="T48" s="22">
        <f t="shared" si="13"/>
        <v>0</v>
      </c>
      <c r="U48" s="6"/>
      <c r="V48" s="22">
        <f t="shared" si="9"/>
        <v>0</v>
      </c>
      <c r="W48" s="6"/>
      <c r="X48" s="7">
        <f t="shared" si="10"/>
        <v>0</v>
      </c>
      <c r="Y48" s="26">
        <f t="shared" si="11"/>
        <v>0</v>
      </c>
      <c r="Z48" s="19">
        <v>39</v>
      </c>
    </row>
    <row r="49" spans="1:11" x14ac:dyDescent="0.3">
      <c r="A49" s="60" t="s">
        <v>11</v>
      </c>
      <c r="B49" s="60"/>
      <c r="C49" s="61"/>
      <c r="E49">
        <f>COUNTA(E11:E48)</f>
        <v>1</v>
      </c>
      <c r="G49">
        <f>COUNTA(G11:G48)</f>
        <v>0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3:Y18">
    <sortCondition descending="1" ref="Y13:Y18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9" sqref="AB9"/>
    </sheetView>
  </sheetViews>
  <sheetFormatPr baseColWidth="10" defaultRowHeight="14.4" x14ac:dyDescent="0.3"/>
  <cols>
    <col min="1" max="1" width="15.33203125" customWidth="1"/>
    <col min="2" max="2" width="19" bestFit="1" customWidth="1"/>
    <col min="3" max="3" width="13.44140625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24" max="24" width="13.6640625" customWidth="1"/>
    <col min="25" max="25" width="12.109375" customWidth="1"/>
  </cols>
  <sheetData>
    <row r="1" spans="1:28" ht="31.2" x14ac:dyDescent="0.6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28" x14ac:dyDescent="0.3">
      <c r="B3" s="2"/>
    </row>
    <row r="4" spans="1:28" x14ac:dyDescent="0.3">
      <c r="B4" s="2"/>
      <c r="C4" s="3"/>
    </row>
    <row r="6" spans="1:28" ht="28.95" customHeight="1" x14ac:dyDescent="0.3">
      <c r="D6" s="1" t="s">
        <v>0</v>
      </c>
      <c r="E6" s="62" t="s">
        <v>366</v>
      </c>
      <c r="F6" s="62"/>
      <c r="G6" s="62" t="s">
        <v>441</v>
      </c>
      <c r="H6" s="62"/>
      <c r="I6" s="62" t="s">
        <v>424</v>
      </c>
      <c r="J6" s="62"/>
      <c r="K6" s="62" t="s">
        <v>478</v>
      </c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3"/>
      <c r="Z6" s="63"/>
    </row>
    <row r="7" spans="1:28" x14ac:dyDescent="0.3">
      <c r="D7" s="1" t="s">
        <v>10</v>
      </c>
      <c r="E7" s="57">
        <v>2</v>
      </c>
      <c r="F7" s="58"/>
      <c r="G7" s="57">
        <v>5</v>
      </c>
      <c r="H7" s="58"/>
      <c r="I7" s="57">
        <v>2</v>
      </c>
      <c r="J7" s="58"/>
      <c r="K7" s="57">
        <v>5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3">
      <c r="D8" s="1" t="s">
        <v>1</v>
      </c>
      <c r="E8" s="59" t="s">
        <v>367</v>
      </c>
      <c r="F8" s="59"/>
      <c r="G8" s="59">
        <v>45948</v>
      </c>
      <c r="H8" s="59"/>
      <c r="I8" s="59">
        <v>45962</v>
      </c>
      <c r="J8" s="59"/>
      <c r="K8" s="59">
        <v>45983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3">
      <c r="D9" s="1" t="s">
        <v>2</v>
      </c>
      <c r="E9" s="55">
        <v>42</v>
      </c>
      <c r="F9" s="55"/>
      <c r="G9" s="55">
        <v>372</v>
      </c>
      <c r="H9" s="55"/>
      <c r="I9" s="55">
        <v>38</v>
      </c>
      <c r="J9" s="55"/>
      <c r="K9" s="55">
        <v>296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9">
        <f>AB11</f>
        <v>1</v>
      </c>
      <c r="B11" s="13" t="s">
        <v>190</v>
      </c>
      <c r="C11" s="13" t="s">
        <v>191</v>
      </c>
      <c r="D11" s="13" t="s">
        <v>45</v>
      </c>
      <c r="E11" s="39">
        <v>6</v>
      </c>
      <c r="F11" s="23">
        <f t="shared" ref="F11:F42" si="0">IF(E11=0,,($E$9-E11)*$E$7*100/$E$9)</f>
        <v>171.42857142857142</v>
      </c>
      <c r="G11" s="39">
        <v>42</v>
      </c>
      <c r="H11" s="7">
        <f t="shared" ref="H11:H42" si="1">IF(G11=0,,($G$9-G11)*$G$7*100/$G$9)</f>
        <v>443.54838709677421</v>
      </c>
      <c r="I11" s="39">
        <v>3</v>
      </c>
      <c r="J11" s="23">
        <f t="shared" ref="J11:J42" si="2">IF(I11=0,,($I$9-I11)*$I$7*100/$I$9)</f>
        <v>184.21052631578948</v>
      </c>
      <c r="K11" s="39">
        <v>26</v>
      </c>
      <c r="L11" s="7">
        <f t="shared" ref="L11:L42" si="3">IF(K11=0,,($K$9-K11)*$K$7*100/$K$9)</f>
        <v>456.08108108108109</v>
      </c>
      <c r="M11" s="54"/>
      <c r="N11" s="7">
        <f t="shared" ref="N11:N17" si="4">IF(M11=0,,($M$9-M11)*$M$7*100/$M$9)</f>
        <v>0</v>
      </c>
      <c r="O11" s="54"/>
      <c r="P11" s="7">
        <f t="shared" ref="P11:P17" si="5">IF(O11=0,,($O$9-O11)*$O$7*100/$O$9)</f>
        <v>0</v>
      </c>
      <c r="Q11" s="39"/>
      <c r="R11" s="7">
        <f t="shared" ref="R11:R17" si="6">IF(Q11=0,,($Q$9-Q11)*$Q$7*100/$Q$9)</f>
        <v>0</v>
      </c>
      <c r="S11" s="54"/>
      <c r="T11" s="7">
        <f t="shared" ref="T11:T24" si="7">IF(S11=0,,($S$9-S11)*$S$7*100/$S$9)</f>
        <v>0</v>
      </c>
      <c r="U11" s="54"/>
      <c r="V11" s="7">
        <f t="shared" ref="V11:V24" si="8">IF(U11=0,,($U$9-U11)*$U$7*100/$U$9)</f>
        <v>0</v>
      </c>
      <c r="W11" s="54"/>
      <c r="X11" s="7">
        <f t="shared" ref="X11:X42" si="9">IF(W11=0,,($W$9-W11)*$W$7*100/$W$9)</f>
        <v>0</v>
      </c>
      <c r="Y11" s="54"/>
      <c r="Z11" s="7">
        <f t="shared" ref="Z11:Z17" si="10">IF(Y11=0,,($Y$9-Y11)*$Y$7*100/$Y$9)</f>
        <v>0</v>
      </c>
      <c r="AA11" s="8">
        <f t="shared" ref="AA11:AA42" si="11">SUM(F11,H11,L11,J11,,N11,P11,R11,T11,V11,X11,Z11)</f>
        <v>1255.2685659222161</v>
      </c>
      <c r="AB11" s="7">
        <f t="shared" ref="AB11:AB42" si="12">ROW(B11)-10</f>
        <v>1</v>
      </c>
    </row>
    <row r="12" spans="1:28" x14ac:dyDescent="0.3">
      <c r="A12" s="19">
        <f>AB12</f>
        <v>2</v>
      </c>
      <c r="B12" s="13" t="s">
        <v>148</v>
      </c>
      <c r="C12" s="13" t="s">
        <v>149</v>
      </c>
      <c r="D12" s="13" t="s">
        <v>45</v>
      </c>
      <c r="E12" s="21">
        <v>13</v>
      </c>
      <c r="F12" s="23">
        <f t="shared" si="0"/>
        <v>138.0952380952381</v>
      </c>
      <c r="G12" s="21">
        <v>160</v>
      </c>
      <c r="H12" s="7">
        <f t="shared" si="1"/>
        <v>284.94623655913978</v>
      </c>
      <c r="I12" s="21">
        <v>17</v>
      </c>
      <c r="J12" s="23">
        <f t="shared" si="2"/>
        <v>110.52631578947368</v>
      </c>
      <c r="K12" s="13">
        <v>146</v>
      </c>
      <c r="L12" s="7">
        <f t="shared" si="3"/>
        <v>253.37837837837839</v>
      </c>
      <c r="M12" s="6"/>
      <c r="N12" s="7">
        <f t="shared" si="4"/>
        <v>0</v>
      </c>
      <c r="O12" s="6"/>
      <c r="P12" s="7">
        <f t="shared" si="5"/>
        <v>0</v>
      </c>
      <c r="Q12" s="13"/>
      <c r="R12" s="7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786.94616882222988</v>
      </c>
      <c r="AB12" s="7">
        <f t="shared" si="12"/>
        <v>2</v>
      </c>
    </row>
    <row r="13" spans="1:28" x14ac:dyDescent="0.3">
      <c r="A13" s="19">
        <f>AB13</f>
        <v>3</v>
      </c>
      <c r="B13" s="21" t="s">
        <v>53</v>
      </c>
      <c r="C13" s="21" t="s">
        <v>87</v>
      </c>
      <c r="D13" s="21" t="s">
        <v>45</v>
      </c>
      <c r="E13" s="21">
        <v>5</v>
      </c>
      <c r="F13" s="23">
        <f t="shared" si="0"/>
        <v>176.1904761904762</v>
      </c>
      <c r="G13" s="21">
        <v>225</v>
      </c>
      <c r="H13" s="7">
        <f t="shared" si="1"/>
        <v>197.58064516129033</v>
      </c>
      <c r="I13" s="21"/>
      <c r="J13" s="23">
        <f t="shared" si="2"/>
        <v>0</v>
      </c>
      <c r="K13" s="13">
        <v>125</v>
      </c>
      <c r="L13" s="7">
        <f t="shared" si="3"/>
        <v>288.85135135135135</v>
      </c>
      <c r="M13" s="6"/>
      <c r="N13" s="7">
        <f t="shared" si="4"/>
        <v>0</v>
      </c>
      <c r="O13" s="6"/>
      <c r="P13" s="7">
        <f t="shared" si="5"/>
        <v>0</v>
      </c>
      <c r="Q13" s="13"/>
      <c r="R13" s="7">
        <f t="shared" si="6"/>
        <v>0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662.62247270311786</v>
      </c>
      <c r="AB13" s="7">
        <f t="shared" si="12"/>
        <v>3</v>
      </c>
    </row>
    <row r="14" spans="1:28" x14ac:dyDescent="0.3">
      <c r="A14" s="19">
        <f>AB14</f>
        <v>4</v>
      </c>
      <c r="B14" s="13" t="s">
        <v>196</v>
      </c>
      <c r="C14" s="13" t="s">
        <v>76</v>
      </c>
      <c r="D14" s="13" t="s">
        <v>45</v>
      </c>
      <c r="E14" s="23"/>
      <c r="F14" s="23">
        <f t="shared" si="0"/>
        <v>0</v>
      </c>
      <c r="G14" s="23">
        <v>177</v>
      </c>
      <c r="H14" s="7">
        <f t="shared" si="1"/>
        <v>262.09677419354841</v>
      </c>
      <c r="I14" s="23">
        <v>22</v>
      </c>
      <c r="J14" s="23">
        <f t="shared" si="2"/>
        <v>84.21052631578948</v>
      </c>
      <c r="K14" s="23">
        <v>188</v>
      </c>
      <c r="L14" s="7">
        <f t="shared" si="3"/>
        <v>182.43243243243242</v>
      </c>
      <c r="M14" s="7"/>
      <c r="N14" s="7">
        <f t="shared" si="4"/>
        <v>0</v>
      </c>
      <c r="O14" s="7"/>
      <c r="P14" s="7">
        <f t="shared" si="5"/>
        <v>0</v>
      </c>
      <c r="Q14" s="23"/>
      <c r="R14" s="7">
        <f t="shared" si="6"/>
        <v>0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528.73973294177028</v>
      </c>
      <c r="AB14" s="7">
        <f t="shared" si="12"/>
        <v>4</v>
      </c>
    </row>
    <row r="15" spans="1:28" x14ac:dyDescent="0.3">
      <c r="A15" s="19">
        <v>5</v>
      </c>
      <c r="B15" s="21" t="s">
        <v>53</v>
      </c>
      <c r="C15" s="21" t="s">
        <v>54</v>
      </c>
      <c r="D15" s="21" t="s">
        <v>45</v>
      </c>
      <c r="E15" s="21">
        <v>8</v>
      </c>
      <c r="F15" s="23">
        <f t="shared" si="0"/>
        <v>161.9047619047619</v>
      </c>
      <c r="G15" s="21">
        <v>180</v>
      </c>
      <c r="H15" s="7">
        <f t="shared" si="1"/>
        <v>258.06451612903226</v>
      </c>
      <c r="I15" s="21"/>
      <c r="J15" s="23">
        <f t="shared" si="2"/>
        <v>0</v>
      </c>
      <c r="K15" s="13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13"/>
      <c r="R15" s="7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419.96927803379413</v>
      </c>
      <c r="AB15" s="7">
        <f t="shared" si="12"/>
        <v>5</v>
      </c>
    </row>
    <row r="16" spans="1:28" x14ac:dyDescent="0.3">
      <c r="A16" s="19">
        <v>6</v>
      </c>
      <c r="B16" s="13" t="s">
        <v>187</v>
      </c>
      <c r="C16" s="13" t="s">
        <v>130</v>
      </c>
      <c r="D16" s="13" t="s">
        <v>127</v>
      </c>
      <c r="E16" s="23"/>
      <c r="F16" s="23">
        <f t="shared" si="0"/>
        <v>0</v>
      </c>
      <c r="G16" s="23">
        <v>133</v>
      </c>
      <c r="H16" s="7">
        <f t="shared" si="1"/>
        <v>321.23655913978496</v>
      </c>
      <c r="I16" s="23"/>
      <c r="J16" s="23">
        <f t="shared" si="2"/>
        <v>0</v>
      </c>
      <c r="K16" s="23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23"/>
      <c r="R16" s="7">
        <f t="shared" si="6"/>
        <v>0</v>
      </c>
      <c r="S16" s="7"/>
      <c r="T16" s="7">
        <f t="shared" si="7"/>
        <v>0</v>
      </c>
      <c r="U16" s="7"/>
      <c r="V16" s="7">
        <f t="shared" si="8"/>
        <v>0</v>
      </c>
      <c r="W16" s="7"/>
      <c r="X16" s="7">
        <f t="shared" si="9"/>
        <v>0</v>
      </c>
      <c r="Y16" s="7"/>
      <c r="Z16" s="7">
        <f t="shared" si="10"/>
        <v>0</v>
      </c>
      <c r="AA16" s="8">
        <f t="shared" si="11"/>
        <v>321.23655913978496</v>
      </c>
      <c r="AB16" s="7">
        <f t="shared" si="12"/>
        <v>6</v>
      </c>
    </row>
    <row r="17" spans="1:28" x14ac:dyDescent="0.3">
      <c r="A17" s="19">
        <v>7</v>
      </c>
      <c r="B17" s="13" t="s">
        <v>188</v>
      </c>
      <c r="C17" s="13" t="s">
        <v>189</v>
      </c>
      <c r="D17" s="13" t="s">
        <v>45</v>
      </c>
      <c r="E17" s="23"/>
      <c r="F17" s="23">
        <f t="shared" si="0"/>
        <v>0</v>
      </c>
      <c r="G17" s="23">
        <v>167</v>
      </c>
      <c r="H17" s="7">
        <f t="shared" si="1"/>
        <v>275.53763440860217</v>
      </c>
      <c r="I17" s="23"/>
      <c r="J17" s="23">
        <f t="shared" si="2"/>
        <v>0</v>
      </c>
      <c r="K17" s="23"/>
      <c r="L17" s="7">
        <f t="shared" si="3"/>
        <v>0</v>
      </c>
      <c r="M17" s="7"/>
      <c r="N17" s="7">
        <f t="shared" si="4"/>
        <v>0</v>
      </c>
      <c r="O17" s="7"/>
      <c r="P17" s="7">
        <f t="shared" si="5"/>
        <v>0</v>
      </c>
      <c r="Q17" s="23"/>
      <c r="R17" s="7">
        <f t="shared" si="6"/>
        <v>0</v>
      </c>
      <c r="S17" s="7"/>
      <c r="T17" s="7">
        <f t="shared" si="7"/>
        <v>0</v>
      </c>
      <c r="U17" s="7"/>
      <c r="V17" s="7">
        <f t="shared" si="8"/>
        <v>0</v>
      </c>
      <c r="W17" s="7"/>
      <c r="X17" s="7">
        <f t="shared" si="9"/>
        <v>0</v>
      </c>
      <c r="Y17" s="7"/>
      <c r="Z17" s="7">
        <f t="shared" si="10"/>
        <v>0</v>
      </c>
      <c r="AA17" s="8">
        <f t="shared" si="11"/>
        <v>275.53763440860217</v>
      </c>
      <c r="AB17" s="7">
        <f t="shared" si="12"/>
        <v>7</v>
      </c>
    </row>
    <row r="18" spans="1:28" x14ac:dyDescent="0.3">
      <c r="A18" s="19">
        <v>8</v>
      </c>
      <c r="B18" s="13" t="s">
        <v>292</v>
      </c>
      <c r="C18" s="13" t="s">
        <v>294</v>
      </c>
      <c r="D18" s="13" t="s">
        <v>45</v>
      </c>
      <c r="E18" s="13">
        <v>14</v>
      </c>
      <c r="F18" s="23">
        <f t="shared" si="0"/>
        <v>133.33333333333334</v>
      </c>
      <c r="G18" s="21"/>
      <c r="H18" s="7">
        <f t="shared" si="1"/>
        <v>0</v>
      </c>
      <c r="I18" s="21">
        <v>13</v>
      </c>
      <c r="J18" s="23">
        <f t="shared" si="2"/>
        <v>131.57894736842104</v>
      </c>
      <c r="K18" s="13"/>
      <c r="L18" s="7">
        <f t="shared" si="3"/>
        <v>0</v>
      </c>
      <c r="M18" s="6"/>
      <c r="N18" s="7"/>
      <c r="O18" s="6"/>
      <c r="P18" s="7"/>
      <c r="Q18" s="13"/>
      <c r="R18" s="7"/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/>
      <c r="AA18" s="8">
        <f t="shared" si="11"/>
        <v>264.91228070175441</v>
      </c>
      <c r="AB18" s="6">
        <f t="shared" si="12"/>
        <v>8</v>
      </c>
    </row>
    <row r="19" spans="1:28" x14ac:dyDescent="0.3">
      <c r="A19" s="20">
        <v>9</v>
      </c>
      <c r="B19" s="21" t="s">
        <v>199</v>
      </c>
      <c r="C19" s="6" t="s">
        <v>56</v>
      </c>
      <c r="D19" s="21" t="s">
        <v>100</v>
      </c>
      <c r="E19" s="21">
        <v>17</v>
      </c>
      <c r="F19" s="23">
        <f t="shared" si="0"/>
        <v>119.04761904761905</v>
      </c>
      <c r="G19" s="21"/>
      <c r="H19" s="7">
        <f t="shared" si="1"/>
        <v>0</v>
      </c>
      <c r="I19" s="21">
        <v>18</v>
      </c>
      <c r="J19" s="23">
        <f t="shared" si="2"/>
        <v>105.26315789473684</v>
      </c>
      <c r="K19" s="21"/>
      <c r="L19" s="7">
        <f t="shared" si="3"/>
        <v>0</v>
      </c>
      <c r="M19" s="6"/>
      <c r="N19" s="7">
        <f>IF(M19=0,,($M$9-M19)*$M$7*100/$M$9)</f>
        <v>0</v>
      </c>
      <c r="O19" s="6"/>
      <c r="P19" s="7">
        <f t="shared" ref="P19:P24" si="13">IF(O19=0,,($O$9-O19)*$O$7*100/$O$9)</f>
        <v>0</v>
      </c>
      <c r="Q19" s="13"/>
      <c r="R19" s="7">
        <f t="shared" ref="R19:R24" si="14">IF(Q19=0,,($Q$9-Q19)*$Q$7*100/$Q$9)</f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ref="Z19:Z24" si="15">IF(Y19=0,,($Y$9-Y19)*$Y$7*100/$Y$9)</f>
        <v>0</v>
      </c>
      <c r="AA19" s="8">
        <f t="shared" si="11"/>
        <v>224.31077694235589</v>
      </c>
      <c r="AB19" s="6">
        <f t="shared" si="12"/>
        <v>9</v>
      </c>
    </row>
    <row r="20" spans="1:28" x14ac:dyDescent="0.3">
      <c r="A20" s="20">
        <v>10</v>
      </c>
      <c r="B20" s="13" t="s">
        <v>131</v>
      </c>
      <c r="C20" s="13" t="s">
        <v>132</v>
      </c>
      <c r="D20" s="13" t="s">
        <v>90</v>
      </c>
      <c r="E20" s="6"/>
      <c r="F20" s="23">
        <f t="shared" si="0"/>
        <v>0</v>
      </c>
      <c r="G20" s="21"/>
      <c r="H20" s="7">
        <f t="shared" si="1"/>
        <v>0</v>
      </c>
      <c r="I20" s="21">
        <v>1</v>
      </c>
      <c r="J20" s="23">
        <f t="shared" si="2"/>
        <v>194.73684210526315</v>
      </c>
      <c r="K20" s="13"/>
      <c r="L20" s="7">
        <f t="shared" si="3"/>
        <v>0</v>
      </c>
      <c r="M20" s="6"/>
      <c r="N20" s="7">
        <f>IF(M20=0,,($M$9-M20)*$M$7*100/$M$9)</f>
        <v>0</v>
      </c>
      <c r="O20" s="6"/>
      <c r="P20" s="7">
        <f t="shared" si="13"/>
        <v>0</v>
      </c>
      <c r="Q20" s="13"/>
      <c r="R20" s="7">
        <f t="shared" si="14"/>
        <v>0</v>
      </c>
      <c r="S20" s="6"/>
      <c r="T20" s="7">
        <f t="shared" si="7"/>
        <v>0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5"/>
        <v>0</v>
      </c>
      <c r="AA20" s="8">
        <f t="shared" si="11"/>
        <v>194.73684210526315</v>
      </c>
      <c r="AB20" s="6">
        <f t="shared" si="12"/>
        <v>10</v>
      </c>
    </row>
    <row r="21" spans="1:28" x14ac:dyDescent="0.3">
      <c r="A21" s="20">
        <v>11</v>
      </c>
      <c r="B21" s="13" t="s">
        <v>402</v>
      </c>
      <c r="C21" s="13" t="s">
        <v>102</v>
      </c>
      <c r="D21" s="13" t="s">
        <v>45</v>
      </c>
      <c r="E21" s="21">
        <v>34</v>
      </c>
      <c r="F21" s="23">
        <f t="shared" si="0"/>
        <v>38.095238095238095</v>
      </c>
      <c r="G21" s="21">
        <v>359</v>
      </c>
      <c r="H21" s="7">
        <f t="shared" si="1"/>
        <v>17.473118279569892</v>
      </c>
      <c r="I21" s="21">
        <v>16</v>
      </c>
      <c r="J21" s="23">
        <f t="shared" si="2"/>
        <v>115.78947368421052</v>
      </c>
      <c r="K21" s="13"/>
      <c r="L21" s="7">
        <f t="shared" si="3"/>
        <v>0</v>
      </c>
      <c r="M21" s="6"/>
      <c r="N21" s="7">
        <f>7/2</f>
        <v>3.5</v>
      </c>
      <c r="O21" s="6"/>
      <c r="P21" s="7">
        <f t="shared" si="13"/>
        <v>0</v>
      </c>
      <c r="Q21" s="13"/>
      <c r="R21" s="7">
        <f t="shared" si="14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5"/>
        <v>0</v>
      </c>
      <c r="AA21" s="8">
        <f t="shared" si="11"/>
        <v>174.85783005901851</v>
      </c>
      <c r="AB21" s="6">
        <f t="shared" si="12"/>
        <v>11</v>
      </c>
    </row>
    <row r="22" spans="1:28" x14ac:dyDescent="0.3">
      <c r="A22" s="20">
        <v>12</v>
      </c>
      <c r="B22" s="13" t="s">
        <v>212</v>
      </c>
      <c r="C22" s="13" t="s">
        <v>213</v>
      </c>
      <c r="D22" s="13" t="s">
        <v>100</v>
      </c>
      <c r="E22" s="13">
        <v>11</v>
      </c>
      <c r="F22" s="23">
        <f t="shared" si="0"/>
        <v>147.61904761904762</v>
      </c>
      <c r="G22" s="13"/>
      <c r="H22" s="7">
        <f t="shared" si="1"/>
        <v>0</v>
      </c>
      <c r="I22" s="13"/>
      <c r="J22" s="23">
        <f t="shared" si="2"/>
        <v>0</v>
      </c>
      <c r="K22" s="13"/>
      <c r="L22" s="7">
        <f t="shared" si="3"/>
        <v>0</v>
      </c>
      <c r="M22" s="6"/>
      <c r="N22" s="7">
        <f>IF(M22=0,,($M$9-M22)*$M$7*100/$M$9)</f>
        <v>0</v>
      </c>
      <c r="O22" s="6"/>
      <c r="P22" s="7">
        <f t="shared" si="13"/>
        <v>0</v>
      </c>
      <c r="Q22" s="13"/>
      <c r="R22" s="7">
        <f t="shared" si="14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5"/>
        <v>0</v>
      </c>
      <c r="AA22" s="8">
        <f t="shared" si="11"/>
        <v>147.61904761904762</v>
      </c>
      <c r="AB22" s="6">
        <f t="shared" si="12"/>
        <v>12</v>
      </c>
    </row>
    <row r="23" spans="1:28" x14ac:dyDescent="0.3">
      <c r="A23" s="20">
        <v>13</v>
      </c>
      <c r="B23" s="21" t="s">
        <v>237</v>
      </c>
      <c r="C23" s="21" t="s">
        <v>202</v>
      </c>
      <c r="D23" s="13" t="s">
        <v>103</v>
      </c>
      <c r="E23" s="13">
        <v>39</v>
      </c>
      <c r="F23" s="23">
        <f t="shared" si="0"/>
        <v>14.285714285714286</v>
      </c>
      <c r="G23" s="21"/>
      <c r="H23" s="7">
        <f t="shared" si="1"/>
        <v>0</v>
      </c>
      <c r="I23" s="21">
        <v>19</v>
      </c>
      <c r="J23" s="23">
        <f t="shared" si="2"/>
        <v>100</v>
      </c>
      <c r="K23" s="21"/>
      <c r="L23" s="7">
        <f t="shared" si="3"/>
        <v>0</v>
      </c>
      <c r="M23" s="6"/>
      <c r="N23" s="7">
        <f>IF(M23=0,,($M$9-M23)*$M$7*100/$M$9)</f>
        <v>0</v>
      </c>
      <c r="O23" s="6"/>
      <c r="P23" s="7">
        <f t="shared" si="13"/>
        <v>0</v>
      </c>
      <c r="Q23" s="13"/>
      <c r="R23" s="7">
        <f t="shared" si="14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>
        <f t="shared" si="15"/>
        <v>0</v>
      </c>
      <c r="AA23" s="8">
        <f t="shared" si="11"/>
        <v>114.28571428571429</v>
      </c>
      <c r="AB23" s="6">
        <f t="shared" si="12"/>
        <v>13</v>
      </c>
    </row>
    <row r="24" spans="1:28" x14ac:dyDescent="0.3">
      <c r="A24" s="20">
        <v>14</v>
      </c>
      <c r="B24" s="13" t="s">
        <v>147</v>
      </c>
      <c r="C24" s="13" t="s">
        <v>76</v>
      </c>
      <c r="D24" s="13" t="s">
        <v>103</v>
      </c>
      <c r="E24" s="21">
        <v>23</v>
      </c>
      <c r="F24" s="23">
        <f t="shared" si="0"/>
        <v>90.476190476190482</v>
      </c>
      <c r="G24" s="21"/>
      <c r="H24" s="7">
        <f t="shared" si="1"/>
        <v>0</v>
      </c>
      <c r="I24" s="21"/>
      <c r="J24" s="23">
        <f t="shared" si="2"/>
        <v>0</v>
      </c>
      <c r="K24" s="13"/>
      <c r="L24" s="7">
        <f t="shared" si="3"/>
        <v>0</v>
      </c>
      <c r="M24" s="6"/>
      <c r="N24" s="7">
        <f>IF(M24=0,,($M$9-M24)*$M$7*100/$M$9)</f>
        <v>0</v>
      </c>
      <c r="O24" s="6"/>
      <c r="P24" s="7">
        <f t="shared" si="13"/>
        <v>0</v>
      </c>
      <c r="Q24" s="13"/>
      <c r="R24" s="7">
        <f t="shared" si="14"/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 t="shared" si="15"/>
        <v>0</v>
      </c>
      <c r="AA24" s="8">
        <f t="shared" si="11"/>
        <v>90.476190476190482</v>
      </c>
      <c r="AB24" s="6">
        <f t="shared" si="12"/>
        <v>14</v>
      </c>
    </row>
    <row r="25" spans="1:28" x14ac:dyDescent="0.3">
      <c r="A25" s="20">
        <v>15</v>
      </c>
      <c r="B25" s="13" t="s">
        <v>297</v>
      </c>
      <c r="C25" s="13" t="s">
        <v>209</v>
      </c>
      <c r="D25" s="13" t="s">
        <v>103</v>
      </c>
      <c r="E25" s="21">
        <v>26</v>
      </c>
      <c r="F25" s="23">
        <f t="shared" si="0"/>
        <v>76.19047619047619</v>
      </c>
      <c r="G25" s="21"/>
      <c r="H25" s="7">
        <f t="shared" si="1"/>
        <v>0</v>
      </c>
      <c r="I25" s="6"/>
      <c r="J25" s="23">
        <f t="shared" si="2"/>
        <v>0</v>
      </c>
      <c r="K25" s="13"/>
      <c r="L25" s="7">
        <f t="shared" si="3"/>
        <v>0</v>
      </c>
      <c r="M25" s="6"/>
      <c r="N25" s="7"/>
      <c r="O25" s="6"/>
      <c r="P25" s="7"/>
      <c r="Q25" s="13"/>
      <c r="R25" s="7"/>
      <c r="S25" s="6"/>
      <c r="T25" s="7"/>
      <c r="U25" s="6"/>
      <c r="V25" s="7"/>
      <c r="W25" s="6"/>
      <c r="X25" s="7">
        <f t="shared" si="9"/>
        <v>0</v>
      </c>
      <c r="Y25" s="6"/>
      <c r="Z25" s="7"/>
      <c r="AA25" s="8">
        <f t="shared" si="11"/>
        <v>76.19047619047619</v>
      </c>
      <c r="AB25" s="6">
        <f t="shared" si="12"/>
        <v>15</v>
      </c>
    </row>
    <row r="26" spans="1:28" x14ac:dyDescent="0.3">
      <c r="A26" s="20">
        <v>16</v>
      </c>
      <c r="B26" s="13" t="s">
        <v>197</v>
      </c>
      <c r="C26" s="13" t="s">
        <v>353</v>
      </c>
      <c r="D26" s="13" t="s">
        <v>45</v>
      </c>
      <c r="E26" s="6"/>
      <c r="F26" s="23">
        <f t="shared" si="0"/>
        <v>0</v>
      </c>
      <c r="G26" s="21">
        <v>323</v>
      </c>
      <c r="H26" s="7">
        <f t="shared" si="1"/>
        <v>65.86021505376344</v>
      </c>
      <c r="I26" s="6"/>
      <c r="J26" s="23">
        <f t="shared" si="2"/>
        <v>0</v>
      </c>
      <c r="K26" s="13"/>
      <c r="L26" s="7">
        <f t="shared" si="3"/>
        <v>0</v>
      </c>
      <c r="M26" s="6"/>
      <c r="N26" s="7"/>
      <c r="O26" s="6"/>
      <c r="P26" s="7"/>
      <c r="Q26" s="13"/>
      <c r="R26" s="7"/>
      <c r="S26" s="6"/>
      <c r="T26" s="7"/>
      <c r="U26" s="6"/>
      <c r="V26" s="7"/>
      <c r="W26" s="6"/>
      <c r="X26" s="7">
        <f t="shared" si="9"/>
        <v>0</v>
      </c>
      <c r="Y26" s="6"/>
      <c r="Z26" s="7"/>
      <c r="AA26" s="8">
        <f t="shared" si="11"/>
        <v>65.86021505376344</v>
      </c>
      <c r="AB26" s="6">
        <f t="shared" si="12"/>
        <v>16</v>
      </c>
    </row>
    <row r="27" spans="1:28" x14ac:dyDescent="0.3">
      <c r="A27" s="20">
        <v>17</v>
      </c>
      <c r="B27" s="13" t="s">
        <v>264</v>
      </c>
      <c r="C27" s="13" t="s">
        <v>265</v>
      </c>
      <c r="D27" s="13" t="s">
        <v>103</v>
      </c>
      <c r="E27" s="21">
        <v>31</v>
      </c>
      <c r="F27" s="23">
        <f t="shared" si="0"/>
        <v>52.38095238095238</v>
      </c>
      <c r="G27" s="21"/>
      <c r="H27" s="7">
        <f t="shared" si="1"/>
        <v>0</v>
      </c>
      <c r="I27" s="21"/>
      <c r="J27" s="23">
        <f t="shared" si="2"/>
        <v>0</v>
      </c>
      <c r="K27" s="13"/>
      <c r="L27" s="7">
        <f t="shared" si="3"/>
        <v>0</v>
      </c>
      <c r="M27" s="6"/>
      <c r="N27" s="7">
        <f>IF(M27=0,,($M$9-M27)*$M$7*100/$M$9)</f>
        <v>0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>IF(S27=0,,($S$9-S27)*$S$7*100/$S$9)</f>
        <v>0</v>
      </c>
      <c r="U27" s="6"/>
      <c r="V27" s="7">
        <f>IF(U27=0,,($U$9-U27)*$U$7*100/$U$9)</f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52.38095238095238</v>
      </c>
      <c r="AB27" s="6">
        <f t="shared" si="12"/>
        <v>17</v>
      </c>
    </row>
    <row r="28" spans="1:28" x14ac:dyDescent="0.3">
      <c r="A28" s="20">
        <v>18</v>
      </c>
      <c r="B28" s="13" t="s">
        <v>425</v>
      </c>
      <c r="C28" s="13" t="s">
        <v>446</v>
      </c>
      <c r="D28" s="13" t="s">
        <v>447</v>
      </c>
      <c r="E28" s="21"/>
      <c r="F28" s="23">
        <f t="shared" si="0"/>
        <v>0</v>
      </c>
      <c r="G28" s="21"/>
      <c r="H28" s="7">
        <f t="shared" si="1"/>
        <v>0</v>
      </c>
      <c r="I28" s="21">
        <v>29</v>
      </c>
      <c r="J28" s="23">
        <f t="shared" si="2"/>
        <v>47.368421052631582</v>
      </c>
      <c r="K28" s="13"/>
      <c r="L28" s="7">
        <f t="shared" si="3"/>
        <v>0</v>
      </c>
      <c r="M28" s="6"/>
      <c r="N28" s="7"/>
      <c r="O28" s="6"/>
      <c r="P28" s="7"/>
      <c r="Q28" s="13"/>
      <c r="R28" s="7">
        <f>IF(Q28=0,,($Q$9-Q28)*$Q$7*100/$Q$9)</f>
        <v>0</v>
      </c>
      <c r="S28" s="6"/>
      <c r="T28" s="7">
        <f>IF(S28=0,,($S$9-S28)*$S$7*100/$S$9)</f>
        <v>0</v>
      </c>
      <c r="U28" s="6"/>
      <c r="V28" s="7">
        <f>IF(U28=0,,($U$9-U28)*$U$7*100/$U$9)</f>
        <v>0</v>
      </c>
      <c r="W28" s="6"/>
      <c r="X28" s="7">
        <f t="shared" si="9"/>
        <v>0</v>
      </c>
      <c r="Y28" s="6"/>
      <c r="Z28" s="7">
        <f>IF(Y28=0,,($Y$9-Y28)*$Y$7*100/$Y$9)</f>
        <v>0</v>
      </c>
      <c r="AA28" s="8">
        <f t="shared" si="11"/>
        <v>47.368421052631582</v>
      </c>
      <c r="AB28" s="6">
        <f t="shared" si="12"/>
        <v>18</v>
      </c>
    </row>
    <row r="29" spans="1:28" x14ac:dyDescent="0.3">
      <c r="A29" s="20">
        <v>19</v>
      </c>
      <c r="B29" s="13" t="s">
        <v>309</v>
      </c>
      <c r="C29" s="13" t="s">
        <v>310</v>
      </c>
      <c r="D29" s="13" t="s">
        <v>90</v>
      </c>
      <c r="E29" s="21">
        <v>35</v>
      </c>
      <c r="F29" s="23">
        <f t="shared" si="0"/>
        <v>33.333333333333336</v>
      </c>
      <c r="G29" s="21"/>
      <c r="H29" s="7">
        <f t="shared" si="1"/>
        <v>0</v>
      </c>
      <c r="I29" s="6"/>
      <c r="J29" s="23">
        <f t="shared" si="2"/>
        <v>0</v>
      </c>
      <c r="K29" s="13"/>
      <c r="L29" s="7">
        <f t="shared" si="3"/>
        <v>0</v>
      </c>
      <c r="M29" s="6"/>
      <c r="N29" s="7"/>
      <c r="O29" s="6"/>
      <c r="P29" s="7"/>
      <c r="Q29" s="13"/>
      <c r="R29" s="7"/>
      <c r="S29" s="6"/>
      <c r="T29" s="7"/>
      <c r="U29" s="6"/>
      <c r="V29" s="7"/>
      <c r="W29" s="6"/>
      <c r="X29" s="7">
        <f t="shared" si="9"/>
        <v>0</v>
      </c>
      <c r="Y29" s="6"/>
      <c r="Z29" s="7"/>
      <c r="AA29" s="8">
        <f t="shared" si="11"/>
        <v>33.333333333333336</v>
      </c>
      <c r="AB29" s="6">
        <f t="shared" si="12"/>
        <v>19</v>
      </c>
    </row>
    <row r="30" spans="1:28" x14ac:dyDescent="0.3">
      <c r="A30" s="20">
        <v>20</v>
      </c>
      <c r="B30" s="13" t="s">
        <v>448</v>
      </c>
      <c r="C30" s="13" t="s">
        <v>407</v>
      </c>
      <c r="D30" s="13" t="s">
        <v>90</v>
      </c>
      <c r="E30" s="6"/>
      <c r="F30" s="23">
        <f t="shared" si="0"/>
        <v>0</v>
      </c>
      <c r="G30" s="21"/>
      <c r="H30" s="7">
        <f t="shared" si="1"/>
        <v>0</v>
      </c>
      <c r="I30" s="6">
        <v>32</v>
      </c>
      <c r="J30" s="23">
        <f t="shared" si="2"/>
        <v>31.578947368421051</v>
      </c>
      <c r="K30" s="13"/>
      <c r="L30" s="7">
        <f t="shared" si="3"/>
        <v>0</v>
      </c>
      <c r="M30" s="6"/>
      <c r="N30" s="7"/>
      <c r="O30" s="6"/>
      <c r="P30" s="7"/>
      <c r="Q30" s="13"/>
      <c r="R30" s="7"/>
      <c r="S30" s="6"/>
      <c r="T30" s="7"/>
      <c r="U30" s="6"/>
      <c r="V30" s="7"/>
      <c r="W30" s="6"/>
      <c r="X30" s="7">
        <f t="shared" si="9"/>
        <v>0</v>
      </c>
      <c r="Y30" s="6"/>
      <c r="Z30" s="7"/>
      <c r="AA30" s="8">
        <f t="shared" si="11"/>
        <v>31.578947368421051</v>
      </c>
      <c r="AB30" s="6">
        <f t="shared" si="12"/>
        <v>20</v>
      </c>
    </row>
    <row r="31" spans="1:28" x14ac:dyDescent="0.3">
      <c r="A31" s="19">
        <v>21</v>
      </c>
      <c r="B31" s="13" t="s">
        <v>311</v>
      </c>
      <c r="C31" s="13" t="s">
        <v>312</v>
      </c>
      <c r="D31" s="13" t="s">
        <v>230</v>
      </c>
      <c r="E31" s="21"/>
      <c r="F31" s="23">
        <f t="shared" si="0"/>
        <v>0</v>
      </c>
      <c r="G31" s="21"/>
      <c r="H31" s="7">
        <f t="shared" si="1"/>
        <v>0</v>
      </c>
      <c r="I31" s="6">
        <v>33</v>
      </c>
      <c r="J31" s="23">
        <f t="shared" si="2"/>
        <v>26.315789473684209</v>
      </c>
      <c r="K31" s="13"/>
      <c r="L31" s="7">
        <f t="shared" si="3"/>
        <v>0</v>
      </c>
      <c r="M31" s="6"/>
      <c r="N31" s="7"/>
      <c r="O31" s="6"/>
      <c r="P31" s="7"/>
      <c r="Q31" s="13"/>
      <c r="R31" s="7"/>
      <c r="S31" s="6"/>
      <c r="T31" s="7"/>
      <c r="U31" s="6"/>
      <c r="V31" s="7"/>
      <c r="W31" s="6"/>
      <c r="X31" s="7">
        <f t="shared" si="9"/>
        <v>0</v>
      </c>
      <c r="Y31" s="6"/>
      <c r="Z31" s="7"/>
      <c r="AA31" s="8">
        <f t="shared" si="11"/>
        <v>26.315789473684209</v>
      </c>
      <c r="AB31" s="6">
        <f t="shared" si="12"/>
        <v>21</v>
      </c>
    </row>
    <row r="32" spans="1:28" x14ac:dyDescent="0.3">
      <c r="A32" s="20">
        <v>22</v>
      </c>
      <c r="B32" s="13" t="s">
        <v>238</v>
      </c>
      <c r="C32" s="13" t="s">
        <v>239</v>
      </c>
      <c r="D32" s="13" t="s">
        <v>103</v>
      </c>
      <c r="E32" s="21">
        <v>40</v>
      </c>
      <c r="F32" s="23">
        <f t="shared" si="0"/>
        <v>9.5238095238095237</v>
      </c>
      <c r="G32" s="21"/>
      <c r="H32" s="7">
        <f t="shared" si="1"/>
        <v>0</v>
      </c>
      <c r="I32" s="21"/>
      <c r="J32" s="23">
        <f t="shared" si="2"/>
        <v>0</v>
      </c>
      <c r="K32" s="13"/>
      <c r="L32" s="7">
        <f t="shared" si="3"/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13"/>
      <c r="R32" s="7">
        <f>IF(Q32=0,,($Q$9-Q32)*$Q$7*100/$Q$9)</f>
        <v>0</v>
      </c>
      <c r="S32" s="6"/>
      <c r="T32" s="7">
        <f t="shared" ref="T32:T53" si="16">IF(S32=0,,($S$9-S32)*$S$7*100/$S$9)</f>
        <v>0</v>
      </c>
      <c r="U32" s="6"/>
      <c r="V32" s="7">
        <f t="shared" ref="V32:V53" si="17">IF(U32=0,,($U$9-U32)*$U$7*100/$U$9)</f>
        <v>0</v>
      </c>
      <c r="W32" s="6"/>
      <c r="X32" s="7">
        <f t="shared" si="9"/>
        <v>0</v>
      </c>
      <c r="Y32" s="6"/>
      <c r="Z32" s="7">
        <f>IF(Y32=0,,($Y$9-Y32)*$Y$7*100/$Y$9)</f>
        <v>0</v>
      </c>
      <c r="AA32" s="8">
        <f t="shared" si="11"/>
        <v>9.5238095238095237</v>
      </c>
      <c r="AB32" s="6">
        <f t="shared" si="12"/>
        <v>22</v>
      </c>
    </row>
    <row r="33" spans="1:28" x14ac:dyDescent="0.3">
      <c r="A33" s="20">
        <v>23</v>
      </c>
      <c r="B33" s="13" t="s">
        <v>238</v>
      </c>
      <c r="C33" s="13" t="s">
        <v>285</v>
      </c>
      <c r="D33" s="13" t="s">
        <v>103</v>
      </c>
      <c r="E33" s="6"/>
      <c r="F33" s="23">
        <f t="shared" si="0"/>
        <v>0</v>
      </c>
      <c r="G33" s="21"/>
      <c r="H33" s="7">
        <f t="shared" si="1"/>
        <v>0</v>
      </c>
      <c r="I33" s="6"/>
      <c r="J33" s="23">
        <f t="shared" si="2"/>
        <v>0</v>
      </c>
      <c r="K33" s="13"/>
      <c r="L33" s="7">
        <f t="shared" si="3"/>
        <v>0</v>
      </c>
      <c r="M33" s="6"/>
      <c r="N33" s="7"/>
      <c r="O33" s="6"/>
      <c r="P33" s="7"/>
      <c r="Q33" s="13"/>
      <c r="R33" s="7">
        <v>0</v>
      </c>
      <c r="S33" s="6"/>
      <c r="T33" s="7">
        <f t="shared" si="16"/>
        <v>0</v>
      </c>
      <c r="U33" s="6"/>
      <c r="V33" s="7">
        <f t="shared" si="17"/>
        <v>0</v>
      </c>
      <c r="W33" s="6"/>
      <c r="X33" s="7">
        <f t="shared" si="9"/>
        <v>0</v>
      </c>
      <c r="Y33" s="6"/>
      <c r="Z33" s="7"/>
      <c r="AA33" s="8">
        <f t="shared" si="11"/>
        <v>0</v>
      </c>
      <c r="AB33" s="6">
        <f t="shared" si="12"/>
        <v>23</v>
      </c>
    </row>
    <row r="34" spans="1:28" x14ac:dyDescent="0.3">
      <c r="A34" s="19">
        <v>24</v>
      </c>
      <c r="B34" s="13" t="s">
        <v>185</v>
      </c>
      <c r="C34" s="13" t="s">
        <v>186</v>
      </c>
      <c r="D34" s="23" t="s">
        <v>45</v>
      </c>
      <c r="E34" s="13"/>
      <c r="F34" s="23">
        <f t="shared" si="0"/>
        <v>0</v>
      </c>
      <c r="G34" s="13"/>
      <c r="H34" s="7">
        <f t="shared" si="1"/>
        <v>0</v>
      </c>
      <c r="I34" s="13"/>
      <c r="J34" s="23">
        <f t="shared" si="2"/>
        <v>0</v>
      </c>
      <c r="K34" s="13"/>
      <c r="L34" s="7">
        <f t="shared" si="3"/>
        <v>0</v>
      </c>
      <c r="M34" s="6"/>
      <c r="N34" s="7">
        <f t="shared" ref="N34:N40" si="18">IF(M34=0,,($M$9-M34)*$M$7*100/$M$9)</f>
        <v>0</v>
      </c>
      <c r="O34" s="6"/>
      <c r="P34" s="7">
        <f t="shared" ref="P34:P50" si="19">IF(O34=0,,($O$9-O34)*$O$7*100/$O$9)</f>
        <v>0</v>
      </c>
      <c r="Q34" s="13"/>
      <c r="R34" s="7">
        <f t="shared" ref="R34:R50" si="20">IF(Q34=0,,($Q$9-Q34)*$Q$7*100/$Q$9)</f>
        <v>0</v>
      </c>
      <c r="S34" s="6"/>
      <c r="T34" s="7">
        <f t="shared" si="16"/>
        <v>0</v>
      </c>
      <c r="U34" s="6"/>
      <c r="V34" s="7">
        <f t="shared" si="17"/>
        <v>0</v>
      </c>
      <c r="W34" s="6"/>
      <c r="X34" s="7">
        <f t="shared" si="9"/>
        <v>0</v>
      </c>
      <c r="Y34" s="6"/>
      <c r="Z34" s="7">
        <f t="shared" ref="Z34:Z50" si="21">IF(Y34=0,,($Y$9-Y34)*$Y$7*100/$Y$9)</f>
        <v>0</v>
      </c>
      <c r="AA34" s="8">
        <f t="shared" si="11"/>
        <v>0</v>
      </c>
      <c r="AB34" s="6">
        <f t="shared" si="12"/>
        <v>24</v>
      </c>
    </row>
    <row r="35" spans="1:28" x14ac:dyDescent="0.3">
      <c r="A35" s="20">
        <v>25</v>
      </c>
      <c r="B35" s="13" t="s">
        <v>46</v>
      </c>
      <c r="C35" s="13" t="s">
        <v>47</v>
      </c>
      <c r="D35" s="13" t="s">
        <v>90</v>
      </c>
      <c r="E35" s="23"/>
      <c r="F35" s="23">
        <f t="shared" si="0"/>
        <v>0</v>
      </c>
      <c r="G35" s="23"/>
      <c r="H35" s="7">
        <f t="shared" si="1"/>
        <v>0</v>
      </c>
      <c r="I35" s="23"/>
      <c r="J35" s="23">
        <f t="shared" si="2"/>
        <v>0</v>
      </c>
      <c r="K35" s="23"/>
      <c r="L35" s="7">
        <f t="shared" si="3"/>
        <v>0</v>
      </c>
      <c r="M35" s="7"/>
      <c r="N35" s="7">
        <f t="shared" si="18"/>
        <v>0</v>
      </c>
      <c r="O35" s="7"/>
      <c r="P35" s="7">
        <f t="shared" si="19"/>
        <v>0</v>
      </c>
      <c r="Q35" s="23"/>
      <c r="R35" s="7">
        <f t="shared" si="20"/>
        <v>0</v>
      </c>
      <c r="S35" s="7"/>
      <c r="T35" s="7">
        <f t="shared" si="16"/>
        <v>0</v>
      </c>
      <c r="U35" s="7"/>
      <c r="V35" s="7">
        <f t="shared" si="17"/>
        <v>0</v>
      </c>
      <c r="W35" s="7"/>
      <c r="X35" s="7">
        <f t="shared" si="9"/>
        <v>0</v>
      </c>
      <c r="Y35" s="7"/>
      <c r="Z35" s="7">
        <f t="shared" si="21"/>
        <v>0</v>
      </c>
      <c r="AA35" s="8">
        <f t="shared" si="11"/>
        <v>0</v>
      </c>
      <c r="AB35" s="6">
        <f t="shared" si="12"/>
        <v>25</v>
      </c>
    </row>
    <row r="36" spans="1:28" x14ac:dyDescent="0.3">
      <c r="A36" s="19">
        <v>26</v>
      </c>
      <c r="B36" s="13" t="s">
        <v>97</v>
      </c>
      <c r="C36" s="13" t="s">
        <v>98</v>
      </c>
      <c r="D36" s="13" t="s">
        <v>45</v>
      </c>
      <c r="E36" s="23"/>
      <c r="F36" s="23">
        <f t="shared" si="0"/>
        <v>0</v>
      </c>
      <c r="G36" s="23"/>
      <c r="H36" s="7">
        <f t="shared" si="1"/>
        <v>0</v>
      </c>
      <c r="I36" s="23"/>
      <c r="J36" s="23">
        <f t="shared" si="2"/>
        <v>0</v>
      </c>
      <c r="K36" s="23"/>
      <c r="L36" s="7">
        <f t="shared" si="3"/>
        <v>0</v>
      </c>
      <c r="M36" s="7"/>
      <c r="N36" s="7">
        <f t="shared" si="18"/>
        <v>0</v>
      </c>
      <c r="O36" s="7"/>
      <c r="P36" s="7">
        <f t="shared" si="19"/>
        <v>0</v>
      </c>
      <c r="Q36" s="23"/>
      <c r="R36" s="7">
        <f t="shared" si="20"/>
        <v>0</v>
      </c>
      <c r="S36" s="7"/>
      <c r="T36" s="7">
        <f t="shared" si="16"/>
        <v>0</v>
      </c>
      <c r="U36" s="7"/>
      <c r="V36" s="7">
        <f t="shared" si="17"/>
        <v>0</v>
      </c>
      <c r="W36" s="7"/>
      <c r="X36" s="7">
        <f t="shared" si="9"/>
        <v>0</v>
      </c>
      <c r="Y36" s="7"/>
      <c r="Z36" s="7">
        <f t="shared" si="21"/>
        <v>0</v>
      </c>
      <c r="AA36" s="8">
        <f t="shared" si="11"/>
        <v>0</v>
      </c>
      <c r="AB36" s="6">
        <f t="shared" si="12"/>
        <v>26</v>
      </c>
    </row>
    <row r="37" spans="1:28" x14ac:dyDescent="0.3">
      <c r="A37" s="19">
        <v>27</v>
      </c>
      <c r="B37" s="13" t="s">
        <v>221</v>
      </c>
      <c r="C37" s="13" t="s">
        <v>222</v>
      </c>
      <c r="D37" s="13" t="s">
        <v>223</v>
      </c>
      <c r="E37" s="21"/>
      <c r="F37" s="23">
        <f t="shared" si="0"/>
        <v>0</v>
      </c>
      <c r="G37" s="21"/>
      <c r="H37" s="7">
        <f t="shared" si="1"/>
        <v>0</v>
      </c>
      <c r="I37" s="21"/>
      <c r="J37" s="23">
        <f t="shared" si="2"/>
        <v>0</v>
      </c>
      <c r="K37" s="13"/>
      <c r="L37" s="7">
        <f t="shared" si="3"/>
        <v>0</v>
      </c>
      <c r="M37" s="6"/>
      <c r="N37" s="7">
        <f t="shared" si="18"/>
        <v>0</v>
      </c>
      <c r="O37" s="6"/>
      <c r="P37" s="7">
        <f t="shared" si="19"/>
        <v>0</v>
      </c>
      <c r="Q37" s="13"/>
      <c r="R37" s="7">
        <f t="shared" si="20"/>
        <v>0</v>
      </c>
      <c r="S37" s="6"/>
      <c r="T37" s="7">
        <f t="shared" si="16"/>
        <v>0</v>
      </c>
      <c r="U37" s="6"/>
      <c r="V37" s="7">
        <f t="shared" si="17"/>
        <v>0</v>
      </c>
      <c r="W37" s="6"/>
      <c r="X37" s="7">
        <f t="shared" si="9"/>
        <v>0</v>
      </c>
      <c r="Y37" s="6"/>
      <c r="Z37" s="7">
        <f t="shared" si="21"/>
        <v>0</v>
      </c>
      <c r="AA37" s="8">
        <f t="shared" si="11"/>
        <v>0</v>
      </c>
      <c r="AB37" s="6">
        <f t="shared" si="12"/>
        <v>27</v>
      </c>
    </row>
    <row r="38" spans="1:28" x14ac:dyDescent="0.3">
      <c r="A38" s="19">
        <v>28</v>
      </c>
      <c r="B38" s="21" t="s">
        <v>210</v>
      </c>
      <c r="C38" s="21" t="s">
        <v>211</v>
      </c>
      <c r="D38" s="21" t="s">
        <v>127</v>
      </c>
      <c r="E38" s="6"/>
      <c r="F38" s="23">
        <f t="shared" si="0"/>
        <v>0</v>
      </c>
      <c r="G38" s="21"/>
      <c r="H38" s="7">
        <f t="shared" si="1"/>
        <v>0</v>
      </c>
      <c r="I38" s="21"/>
      <c r="J38" s="23">
        <f t="shared" si="2"/>
        <v>0</v>
      </c>
      <c r="K38" s="13"/>
      <c r="L38" s="7">
        <f t="shared" si="3"/>
        <v>0</v>
      </c>
      <c r="M38" s="6"/>
      <c r="N38" s="7">
        <f t="shared" si="18"/>
        <v>0</v>
      </c>
      <c r="O38" s="6"/>
      <c r="P38" s="7">
        <f t="shared" si="19"/>
        <v>0</v>
      </c>
      <c r="Q38" s="13"/>
      <c r="R38" s="7">
        <f t="shared" si="20"/>
        <v>0</v>
      </c>
      <c r="S38" s="6"/>
      <c r="T38" s="7">
        <f t="shared" si="16"/>
        <v>0</v>
      </c>
      <c r="U38" s="6"/>
      <c r="V38" s="7">
        <f t="shared" si="17"/>
        <v>0</v>
      </c>
      <c r="W38" s="6"/>
      <c r="X38" s="7">
        <f t="shared" si="9"/>
        <v>0</v>
      </c>
      <c r="Y38" s="6"/>
      <c r="Z38" s="7">
        <f t="shared" si="21"/>
        <v>0</v>
      </c>
      <c r="AA38" s="8">
        <f t="shared" si="11"/>
        <v>0</v>
      </c>
      <c r="AB38" s="6">
        <f t="shared" si="12"/>
        <v>28</v>
      </c>
    </row>
    <row r="39" spans="1:28" x14ac:dyDescent="0.3">
      <c r="A39" s="19">
        <v>29</v>
      </c>
      <c r="B39" s="21" t="s">
        <v>228</v>
      </c>
      <c r="C39" s="21" t="s">
        <v>229</v>
      </c>
      <c r="D39" s="21" t="s">
        <v>230</v>
      </c>
      <c r="E39" s="6"/>
      <c r="F39" s="23">
        <f t="shared" si="0"/>
        <v>0</v>
      </c>
      <c r="G39" s="21"/>
      <c r="H39" s="7">
        <f t="shared" si="1"/>
        <v>0</v>
      </c>
      <c r="I39" s="21"/>
      <c r="J39" s="23">
        <f t="shared" si="2"/>
        <v>0</v>
      </c>
      <c r="K39" s="21"/>
      <c r="L39" s="7">
        <f t="shared" si="3"/>
        <v>0</v>
      </c>
      <c r="M39" s="6"/>
      <c r="N39" s="7">
        <f t="shared" si="18"/>
        <v>0</v>
      </c>
      <c r="O39" s="6"/>
      <c r="P39" s="7">
        <f t="shared" si="19"/>
        <v>0</v>
      </c>
      <c r="Q39" s="13"/>
      <c r="R39" s="7">
        <f t="shared" si="20"/>
        <v>0</v>
      </c>
      <c r="S39" s="6"/>
      <c r="T39" s="7">
        <f t="shared" si="16"/>
        <v>0</v>
      </c>
      <c r="U39" s="6"/>
      <c r="V39" s="7">
        <f t="shared" si="17"/>
        <v>0</v>
      </c>
      <c r="W39" s="6"/>
      <c r="X39" s="7">
        <f t="shared" si="9"/>
        <v>0</v>
      </c>
      <c r="Y39" s="6"/>
      <c r="Z39" s="7">
        <f t="shared" si="21"/>
        <v>0</v>
      </c>
      <c r="AA39" s="8">
        <f t="shared" si="11"/>
        <v>0</v>
      </c>
      <c r="AB39" s="6">
        <f t="shared" si="12"/>
        <v>29</v>
      </c>
    </row>
    <row r="40" spans="1:28" x14ac:dyDescent="0.3">
      <c r="A40" s="19">
        <v>30</v>
      </c>
      <c r="B40" s="21" t="s">
        <v>145</v>
      </c>
      <c r="C40" s="21" t="s">
        <v>146</v>
      </c>
      <c r="D40" s="21" t="s">
        <v>90</v>
      </c>
      <c r="E40" s="6"/>
      <c r="F40" s="23">
        <f t="shared" si="0"/>
        <v>0</v>
      </c>
      <c r="G40" s="21"/>
      <c r="H40" s="7">
        <f t="shared" si="1"/>
        <v>0</v>
      </c>
      <c r="I40" s="21"/>
      <c r="J40" s="23">
        <f t="shared" si="2"/>
        <v>0</v>
      </c>
      <c r="K40" s="13"/>
      <c r="L40" s="7">
        <f t="shared" si="3"/>
        <v>0</v>
      </c>
      <c r="M40" s="6"/>
      <c r="N40" s="7">
        <f t="shared" si="18"/>
        <v>0</v>
      </c>
      <c r="O40" s="6"/>
      <c r="P40" s="7">
        <f t="shared" si="19"/>
        <v>0</v>
      </c>
      <c r="Q40" s="13"/>
      <c r="R40" s="7">
        <f t="shared" si="20"/>
        <v>0</v>
      </c>
      <c r="S40" s="6"/>
      <c r="T40" s="7">
        <f t="shared" si="16"/>
        <v>0</v>
      </c>
      <c r="U40" s="6"/>
      <c r="V40" s="7">
        <f t="shared" si="17"/>
        <v>0</v>
      </c>
      <c r="W40" s="6"/>
      <c r="X40" s="7">
        <f t="shared" si="9"/>
        <v>0</v>
      </c>
      <c r="Y40" s="6"/>
      <c r="Z40" s="7">
        <f t="shared" si="21"/>
        <v>0</v>
      </c>
      <c r="AA40" s="8">
        <f t="shared" si="11"/>
        <v>0</v>
      </c>
      <c r="AB40" s="6">
        <f t="shared" si="12"/>
        <v>30</v>
      </c>
    </row>
    <row r="41" spans="1:28" x14ac:dyDescent="0.3">
      <c r="A41" s="19">
        <v>31</v>
      </c>
      <c r="B41" s="13" t="s">
        <v>160</v>
      </c>
      <c r="C41" s="13" t="s">
        <v>161</v>
      </c>
      <c r="D41" s="13" t="s">
        <v>134</v>
      </c>
      <c r="E41" s="6"/>
      <c r="F41" s="23">
        <f t="shared" si="0"/>
        <v>0</v>
      </c>
      <c r="G41" s="21"/>
      <c r="H41" s="7">
        <f t="shared" si="1"/>
        <v>0</v>
      </c>
      <c r="I41" s="21"/>
      <c r="J41" s="23">
        <f t="shared" si="2"/>
        <v>0</v>
      </c>
      <c r="K41" s="13"/>
      <c r="L41" s="7">
        <f t="shared" si="3"/>
        <v>0</v>
      </c>
      <c r="M41" s="6"/>
      <c r="N41" s="7"/>
      <c r="O41" s="6"/>
      <c r="P41" s="7">
        <f t="shared" si="19"/>
        <v>0</v>
      </c>
      <c r="Q41" s="13"/>
      <c r="R41" s="7">
        <f t="shared" si="20"/>
        <v>0</v>
      </c>
      <c r="S41" s="6"/>
      <c r="T41" s="7">
        <f t="shared" si="16"/>
        <v>0</v>
      </c>
      <c r="U41" s="6"/>
      <c r="V41" s="7">
        <f t="shared" si="17"/>
        <v>0</v>
      </c>
      <c r="W41" s="6"/>
      <c r="X41" s="7">
        <f t="shared" si="9"/>
        <v>0</v>
      </c>
      <c r="Y41" s="6"/>
      <c r="Z41" s="7">
        <f t="shared" si="21"/>
        <v>0</v>
      </c>
      <c r="AA41" s="8">
        <f t="shared" si="11"/>
        <v>0</v>
      </c>
      <c r="AB41" s="6">
        <f t="shared" si="12"/>
        <v>31</v>
      </c>
    </row>
    <row r="42" spans="1:28" x14ac:dyDescent="0.3">
      <c r="A42" s="19">
        <v>32</v>
      </c>
      <c r="B42" s="21" t="s">
        <v>214</v>
      </c>
      <c r="C42" s="21" t="s">
        <v>215</v>
      </c>
      <c r="D42" s="21" t="s">
        <v>90</v>
      </c>
      <c r="E42" s="6"/>
      <c r="F42" s="23">
        <f t="shared" si="0"/>
        <v>0</v>
      </c>
      <c r="G42" s="21"/>
      <c r="H42" s="7">
        <f t="shared" si="1"/>
        <v>0</v>
      </c>
      <c r="I42" s="21"/>
      <c r="J42" s="23">
        <f t="shared" si="2"/>
        <v>0</v>
      </c>
      <c r="K42" s="13"/>
      <c r="L42" s="7">
        <f t="shared" si="3"/>
        <v>0</v>
      </c>
      <c r="M42" s="6"/>
      <c r="N42" s="7">
        <f>IF(M42=0,,($M$9-M42)*$M$7*100/$M$9)</f>
        <v>0</v>
      </c>
      <c r="O42" s="6"/>
      <c r="P42" s="7">
        <f t="shared" si="19"/>
        <v>0</v>
      </c>
      <c r="Q42" s="13"/>
      <c r="R42" s="7">
        <f t="shared" si="20"/>
        <v>0</v>
      </c>
      <c r="S42" s="6"/>
      <c r="T42" s="7">
        <f t="shared" si="16"/>
        <v>0</v>
      </c>
      <c r="U42" s="6"/>
      <c r="V42" s="7">
        <f t="shared" si="17"/>
        <v>0</v>
      </c>
      <c r="W42" s="6"/>
      <c r="X42" s="7">
        <f t="shared" si="9"/>
        <v>0</v>
      </c>
      <c r="Y42" s="6"/>
      <c r="Z42" s="7">
        <f t="shared" si="21"/>
        <v>0</v>
      </c>
      <c r="AA42" s="8">
        <f t="shared" si="11"/>
        <v>0</v>
      </c>
      <c r="AB42" s="6">
        <f t="shared" si="12"/>
        <v>32</v>
      </c>
    </row>
    <row r="43" spans="1:28" x14ac:dyDescent="0.3">
      <c r="A43" s="19">
        <v>33</v>
      </c>
      <c r="B43" s="13" t="s">
        <v>157</v>
      </c>
      <c r="C43" s="13" t="s">
        <v>51</v>
      </c>
      <c r="D43" s="13" t="s">
        <v>156</v>
      </c>
      <c r="E43" s="6"/>
      <c r="F43" s="23">
        <f t="shared" ref="F43:F74" si="22">IF(E43=0,,($E$9-E43)*$E$7*100/$E$9)</f>
        <v>0</v>
      </c>
      <c r="G43" s="21"/>
      <c r="H43" s="7">
        <f t="shared" ref="H43:H74" si="23">IF(G43=0,,($G$9-G43)*$G$7*100/$G$9)</f>
        <v>0</v>
      </c>
      <c r="I43" s="21"/>
      <c r="J43" s="23">
        <f t="shared" ref="J43:J74" si="24">IF(I43=0,,($I$9-I43)*$I$7*100/$I$9)</f>
        <v>0</v>
      </c>
      <c r="K43" s="13"/>
      <c r="L43" s="7">
        <f t="shared" ref="L43:L74" si="25">IF(K43=0,,($K$9-K43)*$K$7*100/$K$9)</f>
        <v>0</v>
      </c>
      <c r="M43" s="6"/>
      <c r="N43" s="7"/>
      <c r="O43" s="6"/>
      <c r="P43" s="7">
        <f t="shared" si="19"/>
        <v>0</v>
      </c>
      <c r="Q43" s="13"/>
      <c r="R43" s="7">
        <f t="shared" si="20"/>
        <v>0</v>
      </c>
      <c r="S43" s="6"/>
      <c r="T43" s="7">
        <f t="shared" si="16"/>
        <v>0</v>
      </c>
      <c r="U43" s="6"/>
      <c r="V43" s="7">
        <f t="shared" si="17"/>
        <v>0</v>
      </c>
      <c r="W43" s="6"/>
      <c r="X43" s="7">
        <f t="shared" ref="X43:X74" si="26">IF(W43=0,,($W$9-W43)*$W$7*100/$W$9)</f>
        <v>0</v>
      </c>
      <c r="Y43" s="6"/>
      <c r="Z43" s="7">
        <f t="shared" si="21"/>
        <v>0</v>
      </c>
      <c r="AA43" s="8">
        <f t="shared" ref="AA43:AA74" si="27">SUM(F43,H43,L43,J43,,N43,P43,R43,T43,V43,X43,Z43)</f>
        <v>0</v>
      </c>
      <c r="AB43" s="6">
        <f t="shared" ref="AB43:AB74" si="28">ROW(B43)-10</f>
        <v>33</v>
      </c>
    </row>
    <row r="44" spans="1:28" x14ac:dyDescent="0.3">
      <c r="A44" s="19">
        <v>34</v>
      </c>
      <c r="B44" s="13" t="s">
        <v>133</v>
      </c>
      <c r="C44" s="13" t="s">
        <v>117</v>
      </c>
      <c r="D44" s="13" t="s">
        <v>134</v>
      </c>
      <c r="E44" s="13"/>
      <c r="F44" s="23">
        <f t="shared" si="22"/>
        <v>0</v>
      </c>
      <c r="G44" s="13"/>
      <c r="H44" s="7">
        <f t="shared" si="23"/>
        <v>0</v>
      </c>
      <c r="I44" s="13"/>
      <c r="J44" s="23">
        <f t="shared" si="24"/>
        <v>0</v>
      </c>
      <c r="K44" s="13"/>
      <c r="L44" s="7">
        <f t="shared" si="25"/>
        <v>0</v>
      </c>
      <c r="M44" s="6"/>
      <c r="N44" s="7">
        <f t="shared" ref="N44:N50" si="29">IF(M44=0,,($M$9-M44)*$M$7*100/$M$9)</f>
        <v>0</v>
      </c>
      <c r="O44" s="6"/>
      <c r="P44" s="7">
        <f t="shared" si="19"/>
        <v>0</v>
      </c>
      <c r="Q44" s="13"/>
      <c r="R44" s="7">
        <f t="shared" si="20"/>
        <v>0</v>
      </c>
      <c r="S44" s="6"/>
      <c r="T44" s="7">
        <f t="shared" si="16"/>
        <v>0</v>
      </c>
      <c r="U44" s="6"/>
      <c r="V44" s="7">
        <f t="shared" si="17"/>
        <v>0</v>
      </c>
      <c r="W44" s="6"/>
      <c r="X44" s="7">
        <f t="shared" si="26"/>
        <v>0</v>
      </c>
      <c r="Y44" s="6"/>
      <c r="Z44" s="7">
        <f t="shared" si="21"/>
        <v>0</v>
      </c>
      <c r="AA44" s="8">
        <f t="shared" si="27"/>
        <v>0</v>
      </c>
      <c r="AB44" s="6">
        <f t="shared" si="28"/>
        <v>34</v>
      </c>
    </row>
    <row r="45" spans="1:28" x14ac:dyDescent="0.3">
      <c r="A45" s="19">
        <v>35</v>
      </c>
      <c r="B45" s="13" t="s">
        <v>251</v>
      </c>
      <c r="C45" s="13" t="s">
        <v>107</v>
      </c>
      <c r="D45" s="13" t="s">
        <v>103</v>
      </c>
      <c r="E45" s="6"/>
      <c r="F45" s="23">
        <f t="shared" si="22"/>
        <v>0</v>
      </c>
      <c r="G45" s="21"/>
      <c r="H45" s="7">
        <f t="shared" si="23"/>
        <v>0</v>
      </c>
      <c r="I45" s="21"/>
      <c r="J45" s="23">
        <f t="shared" si="24"/>
        <v>0</v>
      </c>
      <c r="K45" s="13"/>
      <c r="L45" s="7">
        <f t="shared" si="25"/>
        <v>0</v>
      </c>
      <c r="M45" s="6"/>
      <c r="N45" s="7">
        <f t="shared" si="29"/>
        <v>0</v>
      </c>
      <c r="O45" s="6"/>
      <c r="P45" s="7">
        <f t="shared" si="19"/>
        <v>0</v>
      </c>
      <c r="Q45" s="13"/>
      <c r="R45" s="7">
        <f t="shared" si="20"/>
        <v>0</v>
      </c>
      <c r="S45" s="6"/>
      <c r="T45" s="7">
        <f t="shared" si="16"/>
        <v>0</v>
      </c>
      <c r="U45" s="6"/>
      <c r="V45" s="7">
        <f t="shared" si="17"/>
        <v>0</v>
      </c>
      <c r="W45" s="6"/>
      <c r="X45" s="7">
        <f t="shared" si="26"/>
        <v>0</v>
      </c>
      <c r="Y45" s="6"/>
      <c r="Z45" s="7">
        <f t="shared" si="21"/>
        <v>0</v>
      </c>
      <c r="AA45" s="8">
        <f t="shared" si="27"/>
        <v>0</v>
      </c>
      <c r="AB45" s="6">
        <f t="shared" si="28"/>
        <v>35</v>
      </c>
    </row>
    <row r="46" spans="1:28" x14ac:dyDescent="0.3">
      <c r="A46" s="19">
        <v>36</v>
      </c>
      <c r="B46" s="13" t="s">
        <v>154</v>
      </c>
      <c r="C46" s="13" t="s">
        <v>122</v>
      </c>
      <c r="D46" s="13" t="s">
        <v>134</v>
      </c>
      <c r="E46" s="6"/>
      <c r="F46" s="23">
        <f t="shared" si="22"/>
        <v>0</v>
      </c>
      <c r="G46" s="21"/>
      <c r="H46" s="7">
        <f t="shared" si="23"/>
        <v>0</v>
      </c>
      <c r="I46" s="21"/>
      <c r="J46" s="23">
        <f t="shared" si="24"/>
        <v>0</v>
      </c>
      <c r="K46" s="13"/>
      <c r="L46" s="7">
        <f t="shared" si="25"/>
        <v>0</v>
      </c>
      <c r="M46" s="6"/>
      <c r="N46" s="7">
        <f t="shared" si="29"/>
        <v>0</v>
      </c>
      <c r="O46" s="6"/>
      <c r="P46" s="7">
        <f t="shared" si="19"/>
        <v>0</v>
      </c>
      <c r="Q46" s="13"/>
      <c r="R46" s="7">
        <f t="shared" si="20"/>
        <v>0</v>
      </c>
      <c r="S46" s="6"/>
      <c r="T46" s="7">
        <f t="shared" si="16"/>
        <v>0</v>
      </c>
      <c r="U46" s="6"/>
      <c r="V46" s="7">
        <f t="shared" si="17"/>
        <v>0</v>
      </c>
      <c r="W46" s="6"/>
      <c r="X46" s="7">
        <f t="shared" si="26"/>
        <v>0</v>
      </c>
      <c r="Y46" s="6"/>
      <c r="Z46" s="7">
        <f t="shared" si="21"/>
        <v>0</v>
      </c>
      <c r="AA46" s="8">
        <f t="shared" si="27"/>
        <v>0</v>
      </c>
      <c r="AB46" s="6">
        <f t="shared" si="28"/>
        <v>36</v>
      </c>
    </row>
    <row r="47" spans="1:28" x14ac:dyDescent="0.3">
      <c r="A47" s="19">
        <v>37</v>
      </c>
      <c r="B47" s="13" t="s">
        <v>217</v>
      </c>
      <c r="C47" s="21" t="s">
        <v>218</v>
      </c>
      <c r="D47" s="21" t="s">
        <v>90</v>
      </c>
      <c r="E47" s="6"/>
      <c r="F47" s="23">
        <f t="shared" si="22"/>
        <v>0</v>
      </c>
      <c r="G47" s="21"/>
      <c r="H47" s="7">
        <f t="shared" si="23"/>
        <v>0</v>
      </c>
      <c r="I47" s="21"/>
      <c r="J47" s="23">
        <f t="shared" si="24"/>
        <v>0</v>
      </c>
      <c r="K47" s="21"/>
      <c r="L47" s="7">
        <f t="shared" si="25"/>
        <v>0</v>
      </c>
      <c r="M47" s="6"/>
      <c r="N47" s="7">
        <f t="shared" si="29"/>
        <v>0</v>
      </c>
      <c r="O47" s="6"/>
      <c r="P47" s="7">
        <f t="shared" si="19"/>
        <v>0</v>
      </c>
      <c r="Q47" s="13"/>
      <c r="R47" s="7">
        <f t="shared" si="20"/>
        <v>0</v>
      </c>
      <c r="S47" s="6"/>
      <c r="T47" s="7">
        <f t="shared" si="16"/>
        <v>0</v>
      </c>
      <c r="U47" s="6"/>
      <c r="V47" s="7">
        <f t="shared" si="17"/>
        <v>0</v>
      </c>
      <c r="W47" s="6"/>
      <c r="X47" s="7">
        <f t="shared" si="26"/>
        <v>0</v>
      </c>
      <c r="Y47" s="6"/>
      <c r="Z47" s="7">
        <f t="shared" si="21"/>
        <v>0</v>
      </c>
      <c r="AA47" s="8">
        <f t="shared" si="27"/>
        <v>0</v>
      </c>
      <c r="AB47" s="6">
        <f t="shared" si="28"/>
        <v>37</v>
      </c>
    </row>
    <row r="48" spans="1:28" x14ac:dyDescent="0.3">
      <c r="A48" s="19">
        <v>38</v>
      </c>
      <c r="B48" s="13" t="s">
        <v>250</v>
      </c>
      <c r="C48" s="13" t="s">
        <v>108</v>
      </c>
      <c r="D48" s="13" t="s">
        <v>103</v>
      </c>
      <c r="E48" s="6"/>
      <c r="F48" s="23">
        <f t="shared" si="22"/>
        <v>0</v>
      </c>
      <c r="G48" s="21"/>
      <c r="H48" s="7">
        <f t="shared" si="23"/>
        <v>0</v>
      </c>
      <c r="I48" s="21"/>
      <c r="J48" s="23">
        <f t="shared" si="24"/>
        <v>0</v>
      </c>
      <c r="K48" s="13"/>
      <c r="L48" s="7">
        <f t="shared" si="25"/>
        <v>0</v>
      </c>
      <c r="M48" s="6"/>
      <c r="N48" s="7">
        <f t="shared" si="29"/>
        <v>0</v>
      </c>
      <c r="O48" s="6"/>
      <c r="P48" s="7">
        <f t="shared" si="19"/>
        <v>0</v>
      </c>
      <c r="Q48" s="13"/>
      <c r="R48" s="7">
        <f t="shared" si="20"/>
        <v>0</v>
      </c>
      <c r="S48" s="6"/>
      <c r="T48" s="7">
        <f t="shared" si="16"/>
        <v>0</v>
      </c>
      <c r="U48" s="6"/>
      <c r="V48" s="7">
        <f t="shared" si="17"/>
        <v>0</v>
      </c>
      <c r="W48" s="6"/>
      <c r="X48" s="7">
        <f t="shared" si="26"/>
        <v>0</v>
      </c>
      <c r="Y48" s="6"/>
      <c r="Z48" s="7">
        <f t="shared" si="21"/>
        <v>0</v>
      </c>
      <c r="AA48" s="8">
        <f t="shared" si="27"/>
        <v>0</v>
      </c>
      <c r="AB48" s="6">
        <f t="shared" si="28"/>
        <v>38</v>
      </c>
    </row>
    <row r="49" spans="1:28" x14ac:dyDescent="0.3">
      <c r="A49" s="19">
        <v>39</v>
      </c>
      <c r="B49" s="21" t="s">
        <v>195</v>
      </c>
      <c r="C49" s="21" t="s">
        <v>122</v>
      </c>
      <c r="D49" s="21" t="s">
        <v>134</v>
      </c>
      <c r="E49" s="6"/>
      <c r="F49" s="23">
        <f t="shared" si="22"/>
        <v>0</v>
      </c>
      <c r="G49" s="21"/>
      <c r="H49" s="7">
        <f t="shared" si="23"/>
        <v>0</v>
      </c>
      <c r="I49" s="21"/>
      <c r="J49" s="23">
        <f t="shared" si="24"/>
        <v>0</v>
      </c>
      <c r="K49" s="13"/>
      <c r="L49" s="7">
        <f t="shared" si="25"/>
        <v>0</v>
      </c>
      <c r="M49" s="6"/>
      <c r="N49" s="7">
        <f t="shared" si="29"/>
        <v>0</v>
      </c>
      <c r="O49" s="6"/>
      <c r="P49" s="7">
        <f t="shared" si="19"/>
        <v>0</v>
      </c>
      <c r="Q49" s="13"/>
      <c r="R49" s="7">
        <f t="shared" si="20"/>
        <v>0</v>
      </c>
      <c r="S49" s="6"/>
      <c r="T49" s="7">
        <f t="shared" si="16"/>
        <v>0</v>
      </c>
      <c r="U49" s="6"/>
      <c r="V49" s="7">
        <f t="shared" si="17"/>
        <v>0</v>
      </c>
      <c r="W49" s="6"/>
      <c r="X49" s="7">
        <f t="shared" si="26"/>
        <v>0</v>
      </c>
      <c r="Y49" s="6"/>
      <c r="Z49" s="7">
        <f t="shared" si="21"/>
        <v>0</v>
      </c>
      <c r="AA49" s="8">
        <f t="shared" si="27"/>
        <v>0</v>
      </c>
      <c r="AB49" s="6">
        <f t="shared" si="28"/>
        <v>39</v>
      </c>
    </row>
    <row r="50" spans="1:28" x14ac:dyDescent="0.3">
      <c r="A50" s="19">
        <v>40</v>
      </c>
      <c r="B50" s="21" t="s">
        <v>216</v>
      </c>
      <c r="C50" s="21" t="s">
        <v>121</v>
      </c>
      <c r="D50" s="21" t="s">
        <v>127</v>
      </c>
      <c r="E50" s="21"/>
      <c r="F50" s="23">
        <f t="shared" si="22"/>
        <v>0</v>
      </c>
      <c r="G50" s="21"/>
      <c r="H50" s="7">
        <f t="shared" si="23"/>
        <v>0</v>
      </c>
      <c r="I50" s="21"/>
      <c r="J50" s="23">
        <f t="shared" si="24"/>
        <v>0</v>
      </c>
      <c r="K50" s="13"/>
      <c r="L50" s="7">
        <f t="shared" si="25"/>
        <v>0</v>
      </c>
      <c r="M50" s="6"/>
      <c r="N50" s="7">
        <f t="shared" si="29"/>
        <v>0</v>
      </c>
      <c r="O50" s="6"/>
      <c r="P50" s="7">
        <f t="shared" si="19"/>
        <v>0</v>
      </c>
      <c r="Q50" s="13"/>
      <c r="R50" s="7">
        <f t="shared" si="20"/>
        <v>0</v>
      </c>
      <c r="S50" s="6"/>
      <c r="T50" s="7">
        <f t="shared" si="16"/>
        <v>0</v>
      </c>
      <c r="U50" s="6"/>
      <c r="V50" s="7">
        <f t="shared" si="17"/>
        <v>0</v>
      </c>
      <c r="W50" s="6"/>
      <c r="X50" s="7">
        <f t="shared" si="26"/>
        <v>0</v>
      </c>
      <c r="Y50" s="6"/>
      <c r="Z50" s="7">
        <f t="shared" si="21"/>
        <v>0</v>
      </c>
      <c r="AA50" s="8">
        <f t="shared" si="27"/>
        <v>0</v>
      </c>
      <c r="AB50" s="6">
        <f t="shared" si="28"/>
        <v>40</v>
      </c>
    </row>
    <row r="51" spans="1:28" x14ac:dyDescent="0.3">
      <c r="A51" s="19">
        <v>41</v>
      </c>
      <c r="B51" s="13" t="s">
        <v>245</v>
      </c>
      <c r="C51" s="13" t="s">
        <v>293</v>
      </c>
      <c r="D51" s="13" t="s">
        <v>45</v>
      </c>
      <c r="E51" s="21"/>
      <c r="F51" s="23">
        <f t="shared" si="22"/>
        <v>0</v>
      </c>
      <c r="G51" s="21"/>
      <c r="H51" s="7">
        <f t="shared" si="23"/>
        <v>0</v>
      </c>
      <c r="I51" s="6"/>
      <c r="J51" s="23">
        <f t="shared" si="24"/>
        <v>0</v>
      </c>
      <c r="K51" s="13"/>
      <c r="L51" s="7">
        <f t="shared" si="25"/>
        <v>0</v>
      </c>
      <c r="M51" s="6"/>
      <c r="N51" s="7"/>
      <c r="O51" s="6"/>
      <c r="P51" s="7"/>
      <c r="Q51" s="13"/>
      <c r="R51" s="7"/>
      <c r="S51" s="6"/>
      <c r="T51" s="7">
        <f t="shared" si="16"/>
        <v>0</v>
      </c>
      <c r="U51" s="6"/>
      <c r="V51" s="7">
        <f t="shared" si="17"/>
        <v>0</v>
      </c>
      <c r="W51" s="6"/>
      <c r="X51" s="7">
        <f t="shared" si="26"/>
        <v>0</v>
      </c>
      <c r="Y51" s="6"/>
      <c r="Z51" s="7"/>
      <c r="AA51" s="8">
        <f t="shared" si="27"/>
        <v>0</v>
      </c>
      <c r="AB51" s="6">
        <f t="shared" si="28"/>
        <v>41</v>
      </c>
    </row>
    <row r="52" spans="1:28" x14ac:dyDescent="0.3">
      <c r="A52" s="19">
        <v>42</v>
      </c>
      <c r="B52" s="13" t="s">
        <v>184</v>
      </c>
      <c r="C52" s="13" t="s">
        <v>129</v>
      </c>
      <c r="D52" s="13" t="s">
        <v>90</v>
      </c>
      <c r="E52" s="13"/>
      <c r="F52" s="23">
        <f t="shared" si="22"/>
        <v>0</v>
      </c>
      <c r="G52" s="13"/>
      <c r="H52" s="7">
        <f t="shared" si="23"/>
        <v>0</v>
      </c>
      <c r="I52" s="13"/>
      <c r="J52" s="23">
        <f t="shared" si="24"/>
        <v>0</v>
      </c>
      <c r="K52" s="13"/>
      <c r="L52" s="7">
        <f t="shared" si="25"/>
        <v>0</v>
      </c>
      <c r="M52" s="6"/>
      <c r="N52" s="7">
        <f>IF(M52=0,,($M$9-M52)*$M$7*100/$M$9)</f>
        <v>0</v>
      </c>
      <c r="O52" s="6"/>
      <c r="P52" s="7">
        <f>IF(O52=0,,($O$9-O52)*$O$7*100/$O$9)</f>
        <v>0</v>
      </c>
      <c r="Q52" s="13"/>
      <c r="R52" s="7">
        <f>IF(Q52=0,,($Q$9-Q52)*$Q$7*100/$Q$9)</f>
        <v>0</v>
      </c>
      <c r="S52" s="6"/>
      <c r="T52" s="7">
        <f t="shared" si="16"/>
        <v>0</v>
      </c>
      <c r="U52" s="6"/>
      <c r="V52" s="7">
        <f t="shared" si="17"/>
        <v>0</v>
      </c>
      <c r="W52" s="6"/>
      <c r="X52" s="7">
        <f t="shared" si="26"/>
        <v>0</v>
      </c>
      <c r="Y52" s="6"/>
      <c r="Z52" s="7">
        <f>IF(Y52=0,,($Y$9-Y52)*$Y$7*100/$Y$9)</f>
        <v>0</v>
      </c>
      <c r="AA52" s="8">
        <f t="shared" si="27"/>
        <v>0</v>
      </c>
      <c r="AB52" s="6">
        <f t="shared" si="28"/>
        <v>42</v>
      </c>
    </row>
    <row r="53" spans="1:28" x14ac:dyDescent="0.3">
      <c r="A53" s="19">
        <v>43</v>
      </c>
      <c r="B53" s="13" t="s">
        <v>152</v>
      </c>
      <c r="C53" s="13" t="s">
        <v>153</v>
      </c>
      <c r="D53" s="13" t="s">
        <v>103</v>
      </c>
      <c r="E53" s="21"/>
      <c r="F53" s="23">
        <f t="shared" si="22"/>
        <v>0</v>
      </c>
      <c r="G53" s="21"/>
      <c r="H53" s="7">
        <f t="shared" si="23"/>
        <v>0</v>
      </c>
      <c r="I53" s="21"/>
      <c r="J53" s="23">
        <f t="shared" si="24"/>
        <v>0</v>
      </c>
      <c r="K53" s="13"/>
      <c r="L53" s="7">
        <f t="shared" si="25"/>
        <v>0</v>
      </c>
      <c r="M53" s="6"/>
      <c r="N53" s="7">
        <f>IF(M53=0,,($M$9-M53)*$M$7*100/$M$9)</f>
        <v>0</v>
      </c>
      <c r="O53" s="6"/>
      <c r="P53" s="7">
        <f>IF(O53=0,,($O$9-O53)*$O$7*100/$O$9)</f>
        <v>0</v>
      </c>
      <c r="Q53" s="13"/>
      <c r="R53" s="7">
        <f>IF(Q53=0,,($Q$9-Q53)*$Q$7*100/$Q$9)</f>
        <v>0</v>
      </c>
      <c r="S53" s="6"/>
      <c r="T53" s="7">
        <f t="shared" si="16"/>
        <v>0</v>
      </c>
      <c r="U53" s="6"/>
      <c r="V53" s="7">
        <f t="shared" si="17"/>
        <v>0</v>
      </c>
      <c r="W53" s="6"/>
      <c r="X53" s="7">
        <f t="shared" si="26"/>
        <v>0</v>
      </c>
      <c r="Y53" s="6"/>
      <c r="Z53" s="7">
        <f>IF(Y53=0,,($Y$9-Y53)*$Y$7*100/$Y$9)</f>
        <v>0</v>
      </c>
      <c r="AA53" s="8">
        <f t="shared" si="27"/>
        <v>0</v>
      </c>
      <c r="AB53" s="6">
        <f t="shared" si="28"/>
        <v>43</v>
      </c>
    </row>
    <row r="54" spans="1:28" x14ac:dyDescent="0.3">
      <c r="A54" s="13">
        <v>44</v>
      </c>
      <c r="B54" s="13" t="s">
        <v>203</v>
      </c>
      <c r="C54" s="13" t="s">
        <v>300</v>
      </c>
      <c r="D54" s="13" t="s">
        <v>99</v>
      </c>
      <c r="E54" s="21"/>
      <c r="F54" s="23">
        <f t="shared" si="22"/>
        <v>0</v>
      </c>
      <c r="G54" s="21"/>
      <c r="H54" s="7">
        <f t="shared" si="23"/>
        <v>0</v>
      </c>
      <c r="I54" s="6"/>
      <c r="J54" s="23">
        <f t="shared" si="24"/>
        <v>0</v>
      </c>
      <c r="K54" s="13"/>
      <c r="L54" s="7">
        <f t="shared" si="25"/>
        <v>0</v>
      </c>
      <c r="M54" s="6"/>
      <c r="N54" s="7"/>
      <c r="O54" s="6"/>
      <c r="P54" s="7"/>
      <c r="Q54" s="13"/>
      <c r="R54" s="7"/>
      <c r="S54" s="6"/>
      <c r="T54" s="7"/>
      <c r="U54" s="6"/>
      <c r="V54" s="7"/>
      <c r="W54" s="6"/>
      <c r="X54" s="7">
        <f t="shared" si="26"/>
        <v>0</v>
      </c>
      <c r="Y54" s="6"/>
      <c r="Z54" s="7"/>
      <c r="AA54" s="8">
        <f t="shared" si="27"/>
        <v>0</v>
      </c>
      <c r="AB54" s="6">
        <f t="shared" si="28"/>
        <v>44</v>
      </c>
    </row>
    <row r="55" spans="1:28" x14ac:dyDescent="0.3">
      <c r="A55" s="19">
        <v>45</v>
      </c>
      <c r="B55" s="13" t="s">
        <v>150</v>
      </c>
      <c r="C55" s="13" t="s">
        <v>151</v>
      </c>
      <c r="D55" s="13" t="s">
        <v>134</v>
      </c>
      <c r="E55" s="21"/>
      <c r="F55" s="23">
        <f t="shared" si="22"/>
        <v>0</v>
      </c>
      <c r="G55" s="21"/>
      <c r="H55" s="7">
        <f t="shared" si="23"/>
        <v>0</v>
      </c>
      <c r="I55" s="21"/>
      <c r="J55" s="23">
        <f t="shared" si="24"/>
        <v>0</v>
      </c>
      <c r="K55" s="13"/>
      <c r="L55" s="7">
        <f t="shared" si="25"/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 t="shared" si="26"/>
        <v>0</v>
      </c>
      <c r="Y55" s="6"/>
      <c r="Z55" s="7">
        <f>IF(Y55=0,,($Y$9-Y55)*$Y$7*100/$Y$9)</f>
        <v>0</v>
      </c>
      <c r="AA55" s="8">
        <f t="shared" si="27"/>
        <v>0</v>
      </c>
      <c r="AB55" s="6">
        <f t="shared" si="28"/>
        <v>45</v>
      </c>
    </row>
    <row r="56" spans="1:28" x14ac:dyDescent="0.3">
      <c r="A56" s="19">
        <v>46</v>
      </c>
      <c r="B56" s="13" t="s">
        <v>62</v>
      </c>
      <c r="C56" s="13" t="s">
        <v>120</v>
      </c>
      <c r="D56" s="13" t="s">
        <v>90</v>
      </c>
      <c r="E56" s="21"/>
      <c r="F56" s="23">
        <f t="shared" si="22"/>
        <v>0</v>
      </c>
      <c r="G56" s="21"/>
      <c r="H56" s="7">
        <f t="shared" si="23"/>
        <v>0</v>
      </c>
      <c r="I56" s="21"/>
      <c r="J56" s="23">
        <f t="shared" si="24"/>
        <v>0</v>
      </c>
      <c r="K56" s="13"/>
      <c r="L56" s="7">
        <f t="shared" si="25"/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6"/>
        <v>0</v>
      </c>
      <c r="Y56" s="6"/>
      <c r="Z56" s="7">
        <f>IF(Y56=0,,($Y$9-Y56)*$Y$7*100/$Y$9)</f>
        <v>0</v>
      </c>
      <c r="AA56" s="8">
        <f t="shared" si="27"/>
        <v>0</v>
      </c>
      <c r="AB56" s="6">
        <f t="shared" si="28"/>
        <v>46</v>
      </c>
    </row>
    <row r="57" spans="1:28" x14ac:dyDescent="0.3">
      <c r="A57" s="19">
        <v>47</v>
      </c>
      <c r="B57" s="21" t="s">
        <v>144</v>
      </c>
      <c r="C57" s="21" t="s">
        <v>74</v>
      </c>
      <c r="D57" s="21" t="s">
        <v>90</v>
      </c>
      <c r="E57" s="21"/>
      <c r="F57" s="23">
        <f t="shared" si="22"/>
        <v>0</v>
      </c>
      <c r="G57" s="21"/>
      <c r="H57" s="7">
        <f t="shared" si="23"/>
        <v>0</v>
      </c>
      <c r="I57" s="21"/>
      <c r="J57" s="23">
        <f t="shared" si="24"/>
        <v>0</v>
      </c>
      <c r="K57" s="13"/>
      <c r="L57" s="7">
        <f t="shared" si="25"/>
        <v>0</v>
      </c>
      <c r="M57" s="6"/>
      <c r="N57" s="7">
        <f>IF(M57=0,,($M$9-M57)*$M$7*100/$M$9)</f>
        <v>0</v>
      </c>
      <c r="O57" s="6"/>
      <c r="P57" s="7">
        <f>IF(O57=0,,($O$9-O57)*$O$7*100/$O$9)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6"/>
        <v>0</v>
      </c>
      <c r="Y57" s="6"/>
      <c r="Z57" s="7">
        <f>IF(Y57=0,,($Y$9-Y57)*$Y$7*100/$Y$9)</f>
        <v>0</v>
      </c>
      <c r="AA57" s="8">
        <f t="shared" si="27"/>
        <v>0</v>
      </c>
      <c r="AB57" s="6">
        <f t="shared" si="28"/>
        <v>47</v>
      </c>
    </row>
    <row r="58" spans="1:28" x14ac:dyDescent="0.3">
      <c r="A58" s="19">
        <v>48</v>
      </c>
      <c r="B58" s="13" t="s">
        <v>205</v>
      </c>
      <c r="C58" s="13" t="s">
        <v>202</v>
      </c>
      <c r="D58" s="13" t="s">
        <v>127</v>
      </c>
      <c r="E58" s="21"/>
      <c r="F58" s="23">
        <f t="shared" si="22"/>
        <v>0</v>
      </c>
      <c r="G58" s="21"/>
      <c r="H58" s="7">
        <f t="shared" si="23"/>
        <v>0</v>
      </c>
      <c r="I58" s="6"/>
      <c r="J58" s="23">
        <f t="shared" si="24"/>
        <v>0</v>
      </c>
      <c r="K58" s="13"/>
      <c r="L58" s="7">
        <f t="shared" si="25"/>
        <v>0</v>
      </c>
      <c r="M58" s="6"/>
      <c r="N58" s="7">
        <f>IF(M58=0,,($M$9-M58)*$M$7*100/$M$9)</f>
        <v>0</v>
      </c>
      <c r="O58" s="6"/>
      <c r="P58" s="7">
        <f>IF(O58=0,,(#REF!-O58)*#REF!*100/#REF!)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6"/>
        <v>0</v>
      </c>
      <c r="Y58" s="6"/>
      <c r="Z58" s="7">
        <f>IF(Y58=0,,($Y$9-Y58)*$Y$7*100/$Y$9)</f>
        <v>0</v>
      </c>
      <c r="AA58" s="8">
        <f t="shared" si="27"/>
        <v>0</v>
      </c>
      <c r="AB58" s="6">
        <f t="shared" si="28"/>
        <v>48</v>
      </c>
    </row>
    <row r="59" spans="1:28" x14ac:dyDescent="0.3">
      <c r="A59" s="19">
        <v>49</v>
      </c>
      <c r="B59" s="21" t="s">
        <v>48</v>
      </c>
      <c r="C59" s="21" t="s">
        <v>49</v>
      </c>
      <c r="D59" s="21" t="s">
        <v>103</v>
      </c>
      <c r="E59" s="21"/>
      <c r="F59" s="23">
        <f t="shared" si="22"/>
        <v>0</v>
      </c>
      <c r="G59" s="21"/>
      <c r="H59" s="7">
        <f t="shared" si="23"/>
        <v>0</v>
      </c>
      <c r="I59" s="21"/>
      <c r="J59" s="23">
        <f t="shared" si="24"/>
        <v>0</v>
      </c>
      <c r="K59" s="21"/>
      <c r="L59" s="7">
        <f t="shared" si="25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6"/>
        <v>0</v>
      </c>
      <c r="Y59" s="6"/>
      <c r="Z59" s="7">
        <f>IF(Y59=0,,($Y$9-Y59)*$Y$7*100/$Y$9)</f>
        <v>0</v>
      </c>
      <c r="AA59" s="8">
        <f t="shared" si="27"/>
        <v>0</v>
      </c>
      <c r="AB59" s="6">
        <f t="shared" si="28"/>
        <v>49</v>
      </c>
    </row>
    <row r="60" spans="1:28" x14ac:dyDescent="0.3">
      <c r="A60" s="19">
        <v>50</v>
      </c>
      <c r="B60" s="13" t="s">
        <v>301</v>
      </c>
      <c r="C60" s="13" t="s">
        <v>110</v>
      </c>
      <c r="D60" s="13" t="s">
        <v>90</v>
      </c>
      <c r="E60" s="21"/>
      <c r="F60" s="23">
        <f t="shared" si="22"/>
        <v>0</v>
      </c>
      <c r="G60" s="21"/>
      <c r="H60" s="7">
        <f t="shared" si="23"/>
        <v>0</v>
      </c>
      <c r="I60" s="6"/>
      <c r="J60" s="23">
        <f t="shared" si="24"/>
        <v>0</v>
      </c>
      <c r="K60" s="13"/>
      <c r="L60" s="7">
        <f t="shared" si="25"/>
        <v>0</v>
      </c>
      <c r="M60" s="6"/>
      <c r="N60" s="7"/>
      <c r="O60" s="6"/>
      <c r="P60" s="7"/>
      <c r="Q60" s="13"/>
      <c r="R60" s="7"/>
      <c r="S60" s="6"/>
      <c r="T60" s="7"/>
      <c r="U60" s="6"/>
      <c r="V60" s="7"/>
      <c r="W60" s="6"/>
      <c r="X60" s="7">
        <f t="shared" si="26"/>
        <v>0</v>
      </c>
      <c r="Y60" s="6"/>
      <c r="Z60" s="7"/>
      <c r="AA60" s="8">
        <f t="shared" si="27"/>
        <v>0</v>
      </c>
      <c r="AB60" s="6">
        <f t="shared" si="28"/>
        <v>50</v>
      </c>
    </row>
    <row r="61" spans="1:28" x14ac:dyDescent="0.3">
      <c r="A61" s="19">
        <v>51</v>
      </c>
      <c r="B61" s="13" t="s">
        <v>252</v>
      </c>
      <c r="C61" s="13" t="s">
        <v>123</v>
      </c>
      <c r="D61" s="13" t="s">
        <v>103</v>
      </c>
      <c r="E61" s="21"/>
      <c r="F61" s="23">
        <f t="shared" si="22"/>
        <v>0</v>
      </c>
      <c r="G61" s="21"/>
      <c r="H61" s="7">
        <f t="shared" si="23"/>
        <v>0</v>
      </c>
      <c r="I61" s="21"/>
      <c r="J61" s="23">
        <f t="shared" si="24"/>
        <v>0</v>
      </c>
      <c r="K61" s="13"/>
      <c r="L61" s="7">
        <f t="shared" si="25"/>
        <v>0</v>
      </c>
      <c r="M61" s="6"/>
      <c r="N61" s="7"/>
      <c r="O61" s="6"/>
      <c r="P61" s="7">
        <f>IF(O61=0,,($O$9-O61)*$O$7*100/$O$9)</f>
        <v>0</v>
      </c>
      <c r="Q61" s="13"/>
      <c r="R61" s="7">
        <f>IF(Q61=0,,($Q$9-Q61)*$Q$7*100/$Q$9)</f>
        <v>0</v>
      </c>
      <c r="S61" s="6"/>
      <c r="T61" s="7">
        <f>IF(S61=0,,($S$9-S61)*$S$7*100/$S$9)</f>
        <v>0</v>
      </c>
      <c r="U61" s="6"/>
      <c r="V61" s="7">
        <f>IF(U61=0,,($U$9-U61)*$U$7*100/$U$9)</f>
        <v>0</v>
      </c>
      <c r="W61" s="6"/>
      <c r="X61" s="7">
        <f t="shared" si="26"/>
        <v>0</v>
      </c>
      <c r="Y61" s="6"/>
      <c r="Z61" s="7">
        <f>IF(Y61=0,,($Y$9-Y61)*$Y$7*100/$Y$9)</f>
        <v>0</v>
      </c>
      <c r="AA61" s="8">
        <f t="shared" si="27"/>
        <v>0</v>
      </c>
      <c r="AB61" s="6">
        <f t="shared" si="28"/>
        <v>51</v>
      </c>
    </row>
    <row r="62" spans="1:28" x14ac:dyDescent="0.3">
      <c r="A62" s="19">
        <v>52</v>
      </c>
      <c r="B62" s="13" t="s">
        <v>226</v>
      </c>
      <c r="C62" s="13" t="s">
        <v>227</v>
      </c>
      <c r="D62" s="13" t="s">
        <v>99</v>
      </c>
      <c r="E62" s="13"/>
      <c r="F62" s="23">
        <f t="shared" si="22"/>
        <v>0</v>
      </c>
      <c r="G62" s="13"/>
      <c r="H62" s="7">
        <f t="shared" si="23"/>
        <v>0</v>
      </c>
      <c r="I62" s="13"/>
      <c r="J62" s="23">
        <f t="shared" si="24"/>
        <v>0</v>
      </c>
      <c r="K62" s="13"/>
      <c r="L62" s="7">
        <f t="shared" si="25"/>
        <v>0</v>
      </c>
      <c r="M62" s="6"/>
      <c r="N62" s="7">
        <f>IF(M62=0,,($M$9-M62)*$M$7*100/$M$9)</f>
        <v>0</v>
      </c>
      <c r="O62" s="6"/>
      <c r="P62" s="7">
        <f>IF(O62=0,,($O$9-O62)*$O$7*100/$O$9)</f>
        <v>0</v>
      </c>
      <c r="Q62" s="13"/>
      <c r="R62" s="7">
        <f>IF(Q62=0,,($Q$9-Q62)*$Q$7*100/$Q$9)</f>
        <v>0</v>
      </c>
      <c r="S62" s="6"/>
      <c r="T62" s="7">
        <f>IF(S62=0,,($S$9-S62)*$S$7*100/$S$9)</f>
        <v>0</v>
      </c>
      <c r="U62" s="6"/>
      <c r="V62" s="7">
        <f>IF(U62=0,,($U$9-U62)*$U$7*100/$U$9)</f>
        <v>0</v>
      </c>
      <c r="W62" s="6"/>
      <c r="X62" s="7">
        <f t="shared" si="26"/>
        <v>0</v>
      </c>
      <c r="Y62" s="6"/>
      <c r="Z62" s="7">
        <f>IF(Y62=0,,($Y$9-Y62)*$Y$7*100/$Y$9)</f>
        <v>0</v>
      </c>
      <c r="AA62" s="8">
        <f t="shared" si="27"/>
        <v>0</v>
      </c>
      <c r="AB62" s="6">
        <f t="shared" si="28"/>
        <v>52</v>
      </c>
    </row>
    <row r="63" spans="1:28" x14ac:dyDescent="0.3">
      <c r="A63" s="19">
        <v>53</v>
      </c>
      <c r="B63" s="13" t="s">
        <v>181</v>
      </c>
      <c r="C63" s="13" t="s">
        <v>52</v>
      </c>
      <c r="D63" s="13" t="s">
        <v>134</v>
      </c>
      <c r="E63" s="21"/>
      <c r="F63" s="23">
        <f t="shared" si="22"/>
        <v>0</v>
      </c>
      <c r="G63" s="21"/>
      <c r="H63" s="7">
        <f t="shared" si="23"/>
        <v>0</v>
      </c>
      <c r="I63" s="21"/>
      <c r="J63" s="23">
        <f t="shared" si="24"/>
        <v>0</v>
      </c>
      <c r="K63" s="13"/>
      <c r="L63" s="7">
        <f t="shared" si="25"/>
        <v>0</v>
      </c>
      <c r="M63" s="6"/>
      <c r="N63" s="7"/>
      <c r="O63" s="6"/>
      <c r="P63" s="7">
        <f>IF(O63=0,,($O$9-O63)*$O$7*100/$O$9)</f>
        <v>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6"/>
        <v>0</v>
      </c>
      <c r="Y63" s="6"/>
      <c r="Z63" s="7">
        <f>IF(Y63=0,,($Y$9-Y63)*$Y$7*100/$Y$9)</f>
        <v>0</v>
      </c>
      <c r="AA63" s="8">
        <f t="shared" si="27"/>
        <v>0</v>
      </c>
      <c r="AB63" s="6">
        <f t="shared" si="28"/>
        <v>53</v>
      </c>
    </row>
    <row r="64" spans="1:28" x14ac:dyDescent="0.3">
      <c r="A64" s="19">
        <v>54</v>
      </c>
      <c r="B64" s="13" t="s">
        <v>145</v>
      </c>
      <c r="C64" s="13" t="s">
        <v>146</v>
      </c>
      <c r="D64" s="13" t="s">
        <v>90</v>
      </c>
      <c r="E64" s="21"/>
      <c r="F64" s="23">
        <f t="shared" si="22"/>
        <v>0</v>
      </c>
      <c r="G64" s="21"/>
      <c r="H64" s="7">
        <f t="shared" si="23"/>
        <v>0</v>
      </c>
      <c r="I64" s="6"/>
      <c r="J64" s="23">
        <f t="shared" si="24"/>
        <v>0</v>
      </c>
      <c r="K64" s="13"/>
      <c r="L64" s="7">
        <f t="shared" si="25"/>
        <v>0</v>
      </c>
      <c r="M64" s="6"/>
      <c r="N64" s="7"/>
      <c r="O64" s="6"/>
      <c r="P64" s="7"/>
      <c r="Q64" s="13"/>
      <c r="R64" s="7"/>
      <c r="S64" s="6"/>
      <c r="T64" s="7"/>
      <c r="U64" s="6"/>
      <c r="V64" s="7"/>
      <c r="W64" s="6"/>
      <c r="X64" s="7">
        <f t="shared" si="26"/>
        <v>0</v>
      </c>
      <c r="Y64" s="6"/>
      <c r="Z64" s="7"/>
      <c r="AA64" s="8">
        <f t="shared" si="27"/>
        <v>0</v>
      </c>
      <c r="AB64" s="6">
        <f t="shared" si="28"/>
        <v>54</v>
      </c>
    </row>
    <row r="65" spans="1:28" x14ac:dyDescent="0.3">
      <c r="A65" s="19">
        <v>55</v>
      </c>
      <c r="B65" s="13" t="s">
        <v>55</v>
      </c>
      <c r="C65" s="13" t="s">
        <v>56</v>
      </c>
      <c r="D65" s="13" t="s">
        <v>127</v>
      </c>
      <c r="E65" s="21"/>
      <c r="F65" s="23">
        <f t="shared" si="22"/>
        <v>0</v>
      </c>
      <c r="G65" s="21"/>
      <c r="H65" s="7">
        <f t="shared" si="23"/>
        <v>0</v>
      </c>
      <c r="I65" s="21"/>
      <c r="J65" s="23">
        <f t="shared" si="24"/>
        <v>0</v>
      </c>
      <c r="K65" s="13"/>
      <c r="L65" s="7">
        <f t="shared" si="25"/>
        <v>0</v>
      </c>
      <c r="M65" s="6"/>
      <c r="N65" s="7">
        <f>IF(M65=0,,($M$9-M65)*$M$7*100/$M$9)</f>
        <v>0</v>
      </c>
      <c r="O65" s="6"/>
      <c r="P65" s="7">
        <f>IF(O65=0,,($O$9-O65)*$O$7*100/$O$9)</f>
        <v>0</v>
      </c>
      <c r="Q65" s="13"/>
      <c r="R65" s="7">
        <f>IF(Q65=0,,($Q$9-Q65)*$Q$7*100/$Q$9)</f>
        <v>0</v>
      </c>
      <c r="S65" s="6"/>
      <c r="T65" s="7">
        <f>IF(S65=0,,($S$9-S65)*$S$7*100/$S$9)</f>
        <v>0</v>
      </c>
      <c r="U65" s="6"/>
      <c r="V65" s="7">
        <f>IF(U65=0,,($U$9-U65)*$U$7*100/$U$9)</f>
        <v>0</v>
      </c>
      <c r="W65" s="6"/>
      <c r="X65" s="7">
        <f t="shared" si="26"/>
        <v>0</v>
      </c>
      <c r="Y65" s="6"/>
      <c r="Z65" s="7">
        <f>IF(Y65=0,,($Y$9-Y65)*$Y$7*100/$Y$9)</f>
        <v>0</v>
      </c>
      <c r="AA65" s="8">
        <f t="shared" si="27"/>
        <v>0</v>
      </c>
      <c r="AB65" s="6">
        <f t="shared" si="28"/>
        <v>55</v>
      </c>
    </row>
    <row r="66" spans="1:28" x14ac:dyDescent="0.3">
      <c r="A66" s="19">
        <v>56</v>
      </c>
      <c r="B66" s="13" t="s">
        <v>269</v>
      </c>
      <c r="C66" s="13" t="s">
        <v>270</v>
      </c>
      <c r="D66" s="13" t="s">
        <v>90</v>
      </c>
      <c r="E66" s="21"/>
      <c r="F66" s="23">
        <f t="shared" si="22"/>
        <v>0</v>
      </c>
      <c r="G66" s="21"/>
      <c r="H66" s="7">
        <f t="shared" si="23"/>
        <v>0</v>
      </c>
      <c r="I66" s="21"/>
      <c r="J66" s="23">
        <f t="shared" si="24"/>
        <v>0</v>
      </c>
      <c r="K66" s="13"/>
      <c r="L66" s="7">
        <f t="shared" si="25"/>
        <v>0</v>
      </c>
      <c r="M66" s="6"/>
      <c r="N66" s="7">
        <f>IF(M66=0,,($M$9-M66)*$M$7*100/$M$9)</f>
        <v>0</v>
      </c>
      <c r="O66" s="6"/>
      <c r="P66" s="7">
        <f>IF(O66=0,,(#REF!-O66)*#REF!*100/#REF!)</f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6"/>
        <v>0</v>
      </c>
      <c r="Y66" s="6"/>
      <c r="Z66" s="7">
        <f>IF(Y66=0,,($Y$9-Y66)*$Y$7*100/$Y$9)</f>
        <v>0</v>
      </c>
      <c r="AA66" s="8">
        <f t="shared" si="27"/>
        <v>0</v>
      </c>
      <c r="AB66" s="6">
        <f t="shared" si="28"/>
        <v>56</v>
      </c>
    </row>
    <row r="67" spans="1:28" x14ac:dyDescent="0.3">
      <c r="A67" s="19">
        <v>57</v>
      </c>
      <c r="B67" s="13" t="s">
        <v>50</v>
      </c>
      <c r="C67" s="13" t="s">
        <v>253</v>
      </c>
      <c r="D67" s="13" t="s">
        <v>164</v>
      </c>
      <c r="E67" s="21"/>
      <c r="F67" s="23">
        <f t="shared" si="22"/>
        <v>0</v>
      </c>
      <c r="G67" s="21"/>
      <c r="H67" s="7">
        <f t="shared" si="23"/>
        <v>0</v>
      </c>
      <c r="I67" s="21"/>
      <c r="J67" s="23">
        <f t="shared" si="24"/>
        <v>0</v>
      </c>
      <c r="K67" s="13"/>
      <c r="L67" s="7">
        <f t="shared" si="25"/>
        <v>0</v>
      </c>
      <c r="M67" s="6"/>
      <c r="N67" s="7"/>
      <c r="O67" s="6"/>
      <c r="P67" s="7">
        <f>IF(O67=0,,($O$9-O67)*$O$7*100/$O$9)</f>
        <v>0</v>
      </c>
      <c r="Q67" s="13"/>
      <c r="R67" s="7">
        <f>IF(Q67=0,,($Q$9-Q67)*$Q$7*100/$Q$9)</f>
        <v>0</v>
      </c>
      <c r="S67" s="6"/>
      <c r="T67" s="7">
        <f>IF(S67=0,,($S$9-S67)*$S$7*100/$S$9)</f>
        <v>0</v>
      </c>
      <c r="U67" s="6"/>
      <c r="V67" s="7">
        <f>IF(U67=0,,($U$9-U67)*$U$7*100/$U$9)</f>
        <v>0</v>
      </c>
      <c r="W67" s="6"/>
      <c r="X67" s="7">
        <f t="shared" si="26"/>
        <v>0</v>
      </c>
      <c r="Y67" s="6"/>
      <c r="Z67" s="7">
        <f>IF(Y67=0,,($Y$9-Y67)*$Y$7*100/$Y$9)</f>
        <v>0</v>
      </c>
      <c r="AA67" s="8">
        <f t="shared" si="27"/>
        <v>0</v>
      </c>
      <c r="AB67" s="6">
        <f t="shared" si="28"/>
        <v>57</v>
      </c>
    </row>
    <row r="68" spans="1:28" x14ac:dyDescent="0.3">
      <c r="A68" s="19">
        <v>58</v>
      </c>
      <c r="B68" s="21" t="s">
        <v>96</v>
      </c>
      <c r="C68" s="21" t="s">
        <v>79</v>
      </c>
      <c r="D68" s="21" t="s">
        <v>90</v>
      </c>
      <c r="E68" s="21"/>
      <c r="F68" s="23">
        <f t="shared" si="22"/>
        <v>0</v>
      </c>
      <c r="G68" s="21"/>
      <c r="H68" s="7">
        <f t="shared" si="23"/>
        <v>0</v>
      </c>
      <c r="I68" s="21"/>
      <c r="J68" s="23">
        <f t="shared" si="24"/>
        <v>0</v>
      </c>
      <c r="K68" s="13"/>
      <c r="L68" s="7">
        <f t="shared" si="25"/>
        <v>0</v>
      </c>
      <c r="M68" s="6"/>
      <c r="N68" s="7">
        <f>IF(M68=0,,($M$9-M68)*$M$7*100/$M$9)</f>
        <v>0</v>
      </c>
      <c r="O68" s="6"/>
      <c r="P68" s="7">
        <f>IF(O68=0,,($O$9-O68)*$O$7*100/$O$9)</f>
        <v>0</v>
      </c>
      <c r="Q68" s="13"/>
      <c r="R68" s="7">
        <f>IF(Q68=0,,($Q$9-Q68)*$Q$7*100/$Q$9)</f>
        <v>0</v>
      </c>
      <c r="S68" s="6"/>
      <c r="T68" s="7">
        <f>IF(S68=0,,($S$9-S68)*$S$7*100/$S$9)</f>
        <v>0</v>
      </c>
      <c r="U68" s="6"/>
      <c r="V68" s="7">
        <f>IF(U68=0,,($U$9-U68)*$U$7*100/$U$9)</f>
        <v>0</v>
      </c>
      <c r="W68" s="6"/>
      <c r="X68" s="7">
        <f t="shared" si="26"/>
        <v>0</v>
      </c>
      <c r="Y68" s="6"/>
      <c r="Z68" s="7">
        <f>IF(Y68=0,,($Y$9-Y68)*$Y$7*100/$Y$9)</f>
        <v>0</v>
      </c>
      <c r="AA68" s="8">
        <f t="shared" si="27"/>
        <v>0</v>
      </c>
      <c r="AB68" s="6">
        <f t="shared" si="28"/>
        <v>58</v>
      </c>
    </row>
    <row r="69" spans="1:28" x14ac:dyDescent="0.3">
      <c r="A69" s="19">
        <v>59</v>
      </c>
      <c r="B69" s="13" t="s">
        <v>241</v>
      </c>
      <c r="C69" s="13" t="s">
        <v>242</v>
      </c>
      <c r="D69" s="13" t="s">
        <v>277</v>
      </c>
      <c r="E69" s="21"/>
      <c r="F69" s="23">
        <f t="shared" si="22"/>
        <v>0</v>
      </c>
      <c r="G69" s="21"/>
      <c r="H69" s="7">
        <f t="shared" si="23"/>
        <v>0</v>
      </c>
      <c r="I69" s="6"/>
      <c r="J69" s="23">
        <f t="shared" si="24"/>
        <v>0</v>
      </c>
      <c r="K69" s="13"/>
      <c r="L69" s="7">
        <f t="shared" si="25"/>
        <v>0</v>
      </c>
      <c r="M69" s="6"/>
      <c r="N69" s="7"/>
      <c r="O69" s="6"/>
      <c r="P69" s="7"/>
      <c r="Q69" s="13"/>
      <c r="R69" s="7">
        <f>IF(Q69=0,,($Q$9-Q69)*$Q$7*100/$Q$9)</f>
        <v>0</v>
      </c>
      <c r="S69" s="6"/>
      <c r="T69" s="7">
        <f>IF(S69=0,,($S$9-S69)*$S$7*100/$S$9)</f>
        <v>0</v>
      </c>
      <c r="U69" s="6"/>
      <c r="V69" s="7">
        <f>IF(U69=0,,($U$9-U69)*$U$7*100/$U$9)</f>
        <v>0</v>
      </c>
      <c r="W69" s="6"/>
      <c r="X69" s="7">
        <f t="shared" si="26"/>
        <v>0</v>
      </c>
      <c r="Y69" s="6"/>
      <c r="Z69" s="7">
        <f>IF(Y69=0,,($Y$9-Y69)*$Y$7*100/$Y$9)</f>
        <v>0</v>
      </c>
      <c r="AA69" s="8">
        <f t="shared" si="27"/>
        <v>0</v>
      </c>
      <c r="AB69" s="6">
        <f t="shared" si="28"/>
        <v>59</v>
      </c>
    </row>
    <row r="70" spans="1:28" x14ac:dyDescent="0.3">
      <c r="A70" s="19">
        <v>60</v>
      </c>
      <c r="B70" s="13" t="s">
        <v>302</v>
      </c>
      <c r="C70" s="13" t="s">
        <v>303</v>
      </c>
      <c r="D70" s="13" t="s">
        <v>198</v>
      </c>
      <c r="E70" s="21"/>
      <c r="F70" s="23">
        <f t="shared" si="22"/>
        <v>0</v>
      </c>
      <c r="G70" s="21"/>
      <c r="H70" s="7">
        <f t="shared" si="23"/>
        <v>0</v>
      </c>
      <c r="I70" s="6"/>
      <c r="J70" s="23">
        <f t="shared" si="24"/>
        <v>0</v>
      </c>
      <c r="K70" s="13"/>
      <c r="L70" s="7">
        <f t="shared" si="25"/>
        <v>0</v>
      </c>
      <c r="M70" s="6"/>
      <c r="N70" s="7"/>
      <c r="O70" s="6"/>
      <c r="P70" s="7"/>
      <c r="Q70" s="13"/>
      <c r="R70" s="7"/>
      <c r="S70" s="6"/>
      <c r="T70" s="7"/>
      <c r="U70" s="6"/>
      <c r="V70" s="7"/>
      <c r="W70" s="6"/>
      <c r="X70" s="7">
        <f t="shared" si="26"/>
        <v>0</v>
      </c>
      <c r="Y70" s="6"/>
      <c r="Z70" s="7"/>
      <c r="AA70" s="8">
        <f t="shared" si="27"/>
        <v>0</v>
      </c>
      <c r="AB70" s="6">
        <f t="shared" si="28"/>
        <v>60</v>
      </c>
    </row>
    <row r="71" spans="1:28" x14ac:dyDescent="0.3">
      <c r="A71" s="19">
        <v>61</v>
      </c>
      <c r="B71" s="21" t="s">
        <v>224</v>
      </c>
      <c r="C71" s="21" t="s">
        <v>225</v>
      </c>
      <c r="D71" s="21" t="s">
        <v>103</v>
      </c>
      <c r="E71" s="21"/>
      <c r="F71" s="23">
        <f t="shared" si="22"/>
        <v>0</v>
      </c>
      <c r="G71" s="21"/>
      <c r="H71" s="7">
        <f t="shared" si="23"/>
        <v>0</v>
      </c>
      <c r="I71" s="21"/>
      <c r="J71" s="23">
        <f t="shared" si="24"/>
        <v>0</v>
      </c>
      <c r="K71" s="13"/>
      <c r="L71" s="7">
        <f t="shared" si="25"/>
        <v>0</v>
      </c>
      <c r="M71" s="6"/>
      <c r="N71" s="7">
        <f>IF(M71=0,,($M$9-M71)*$M$7*100/$M$9)</f>
        <v>0</v>
      </c>
      <c r="O71" s="6"/>
      <c r="P71" s="7">
        <f>IF(O71=0,,($O$9-O71)*$O$7*100/$O$9)</f>
        <v>0</v>
      </c>
      <c r="Q71" s="13"/>
      <c r="R71" s="7">
        <f>IF(Q71=0,,($Q$9-Q71)*$Q$7*100/$Q$9)</f>
        <v>0</v>
      </c>
      <c r="S71" s="6"/>
      <c r="T71" s="7">
        <f>IF(S71=0,,($S$9-S71)*$S$7*100/$S$9)</f>
        <v>0</v>
      </c>
      <c r="U71" s="6"/>
      <c r="V71" s="7">
        <f>IF(U71=0,,($U$9-U71)*$U$7*100/$U$9)</f>
        <v>0</v>
      </c>
      <c r="W71" s="6"/>
      <c r="X71" s="7">
        <f t="shared" si="26"/>
        <v>0</v>
      </c>
      <c r="Y71" s="6"/>
      <c r="Z71" s="7">
        <f>IF(Y71=0,,($Y$9-Y71)*$Y$7*100/$Y$9)</f>
        <v>0</v>
      </c>
      <c r="AA71" s="8">
        <f t="shared" si="27"/>
        <v>0</v>
      </c>
      <c r="AB71" s="6">
        <f t="shared" si="28"/>
        <v>61</v>
      </c>
    </row>
    <row r="72" spans="1:28" x14ac:dyDescent="0.3">
      <c r="A72" s="19">
        <v>62</v>
      </c>
      <c r="B72" s="13" t="s">
        <v>219</v>
      </c>
      <c r="C72" s="13" t="s">
        <v>220</v>
      </c>
      <c r="D72" s="13" t="s">
        <v>164</v>
      </c>
      <c r="E72" s="13"/>
      <c r="F72" s="23">
        <f t="shared" si="22"/>
        <v>0</v>
      </c>
      <c r="G72" s="13"/>
      <c r="H72" s="7">
        <f t="shared" si="23"/>
        <v>0</v>
      </c>
      <c r="I72" s="13"/>
      <c r="J72" s="23">
        <f t="shared" si="24"/>
        <v>0</v>
      </c>
      <c r="K72" s="13"/>
      <c r="L72" s="7">
        <f t="shared" si="25"/>
        <v>0</v>
      </c>
      <c r="M72" s="6"/>
      <c r="N72" s="7">
        <f>IF(M72=0,,($M$9-M72)*$M$7*100/$M$9)</f>
        <v>0</v>
      </c>
      <c r="O72" s="6"/>
      <c r="P72" s="7">
        <f>IF(O72=0,,($O$9-O72)*$O$7*100/$O$9)</f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/>
      <c r="X72" s="7">
        <f t="shared" si="26"/>
        <v>0</v>
      </c>
      <c r="Y72" s="6"/>
      <c r="Z72" s="7">
        <f>IF(Y72=0,,($Y$9-Y72)*$Y$7*100/$Y$9)</f>
        <v>0</v>
      </c>
      <c r="AA72" s="8">
        <f t="shared" si="27"/>
        <v>0</v>
      </c>
      <c r="AB72" s="6">
        <f t="shared" si="28"/>
        <v>62</v>
      </c>
    </row>
    <row r="73" spans="1:28" x14ac:dyDescent="0.3">
      <c r="A73" s="19">
        <v>63</v>
      </c>
      <c r="B73" s="13" t="s">
        <v>304</v>
      </c>
      <c r="C73" s="13" t="s">
        <v>305</v>
      </c>
      <c r="D73" s="13" t="s">
        <v>90</v>
      </c>
      <c r="E73" s="21"/>
      <c r="F73" s="23">
        <f t="shared" si="22"/>
        <v>0</v>
      </c>
      <c r="G73" s="21"/>
      <c r="H73" s="7">
        <f t="shared" si="23"/>
        <v>0</v>
      </c>
      <c r="I73" s="6"/>
      <c r="J73" s="23">
        <f t="shared" si="24"/>
        <v>0</v>
      </c>
      <c r="K73" s="13"/>
      <c r="L73" s="7">
        <f t="shared" si="25"/>
        <v>0</v>
      </c>
      <c r="M73" s="6"/>
      <c r="N73" s="7"/>
      <c r="O73" s="6"/>
      <c r="P73" s="7"/>
      <c r="Q73" s="13"/>
      <c r="R73" s="7"/>
      <c r="S73" s="6"/>
      <c r="T73" s="7"/>
      <c r="U73" s="6"/>
      <c r="V73" s="7"/>
      <c r="W73" s="6"/>
      <c r="X73" s="7">
        <f t="shared" si="26"/>
        <v>0</v>
      </c>
      <c r="Y73" s="6"/>
      <c r="Z73" s="7"/>
      <c r="AA73" s="8">
        <f t="shared" si="27"/>
        <v>0</v>
      </c>
      <c r="AB73" s="6">
        <f t="shared" si="28"/>
        <v>63</v>
      </c>
    </row>
    <row r="74" spans="1:28" x14ac:dyDescent="0.3">
      <c r="A74" s="19">
        <v>64</v>
      </c>
      <c r="B74" s="13" t="s">
        <v>254</v>
      </c>
      <c r="C74" s="13" t="s">
        <v>56</v>
      </c>
      <c r="D74" s="13" t="s">
        <v>103</v>
      </c>
      <c r="E74" s="21"/>
      <c r="F74" s="23">
        <f t="shared" si="22"/>
        <v>0</v>
      </c>
      <c r="G74" s="21"/>
      <c r="H74" s="7">
        <f t="shared" si="23"/>
        <v>0</v>
      </c>
      <c r="I74" s="21"/>
      <c r="J74" s="23">
        <f t="shared" si="24"/>
        <v>0</v>
      </c>
      <c r="K74" s="13"/>
      <c r="L74" s="7">
        <f t="shared" si="25"/>
        <v>0</v>
      </c>
      <c r="M74" s="6"/>
      <c r="N74" s="7">
        <f>IF(M74=0,,($M$9-M74)*$M$7*100/$M$9)</f>
        <v>0</v>
      </c>
      <c r="O74" s="6"/>
      <c r="P74" s="7">
        <f>IF(O74=0,,($O$9-O74)*$O$7*100/$O$9)</f>
        <v>0</v>
      </c>
      <c r="Q74" s="13"/>
      <c r="R74" s="7">
        <f t="shared" ref="R74:R83" si="30">IF(Q74=0,,($Q$9-Q74)*$Q$7*100/$Q$9)</f>
        <v>0</v>
      </c>
      <c r="S74" s="6"/>
      <c r="T74" s="7">
        <f t="shared" ref="T74:T83" si="31">IF(S74=0,,($S$9-S74)*$S$7*100/$S$9)</f>
        <v>0</v>
      </c>
      <c r="U74" s="6"/>
      <c r="V74" s="7">
        <f t="shared" ref="V74:V83" si="32">IF(U74=0,,($U$9-U74)*$U$7*100/$U$9)</f>
        <v>0</v>
      </c>
      <c r="W74" s="6"/>
      <c r="X74" s="7">
        <f t="shared" si="26"/>
        <v>0</v>
      </c>
      <c r="Y74" s="6"/>
      <c r="Z74" s="7">
        <f>IF(Y74=0,,($Y$9-Y74)*$Y$7*100/$Y$9)</f>
        <v>0</v>
      </c>
      <c r="AA74" s="8">
        <f t="shared" si="27"/>
        <v>0</v>
      </c>
      <c r="AB74" s="6">
        <f t="shared" si="28"/>
        <v>64</v>
      </c>
    </row>
    <row r="75" spans="1:28" x14ac:dyDescent="0.3">
      <c r="A75" s="19">
        <v>65</v>
      </c>
      <c r="B75" s="13" t="s">
        <v>274</v>
      </c>
      <c r="C75" s="13" t="s">
        <v>59</v>
      </c>
      <c r="D75" s="13" t="s">
        <v>45</v>
      </c>
      <c r="E75" s="21"/>
      <c r="F75" s="23">
        <f t="shared" ref="F75:F100" si="33">IF(E75=0,,($E$9-E75)*$E$7*100/$E$9)</f>
        <v>0</v>
      </c>
      <c r="G75" s="21"/>
      <c r="H75" s="7">
        <f t="shared" ref="H75:H100" si="34">IF(G75=0,,($G$9-G75)*$G$7*100/$G$9)</f>
        <v>0</v>
      </c>
      <c r="I75" s="21"/>
      <c r="J75" s="23">
        <f t="shared" ref="J75:J100" si="35">IF(I75=0,,($I$9-I75)*$I$7*100/$I$9)</f>
        <v>0</v>
      </c>
      <c r="K75" s="13"/>
      <c r="L75" s="7">
        <f t="shared" ref="L75:L100" si="36">IF(K75=0,,($K$9-K75)*$K$7*100/$K$9)</f>
        <v>0</v>
      </c>
      <c r="M75" s="6"/>
      <c r="N75" s="7">
        <f>IF(M75=0,,($M$9-M75)*$M$7*100/$M$9)</f>
        <v>0</v>
      </c>
      <c r="O75" s="6"/>
      <c r="P75" s="7">
        <f>IF(O75=0,,(#REF!-O75)*#REF!*100/#REF!)</f>
        <v>0</v>
      </c>
      <c r="Q75" s="13"/>
      <c r="R75" s="7">
        <f t="shared" si="30"/>
        <v>0</v>
      </c>
      <c r="S75" s="6"/>
      <c r="T75" s="7">
        <f t="shared" si="31"/>
        <v>0</v>
      </c>
      <c r="U75" s="6"/>
      <c r="V75" s="7">
        <f t="shared" si="32"/>
        <v>0</v>
      </c>
      <c r="W75" s="6"/>
      <c r="X75" s="7">
        <f t="shared" ref="X75:X100" si="37">IF(W75=0,,($W$9-W75)*$W$7*100/$W$9)</f>
        <v>0</v>
      </c>
      <c r="Y75" s="6"/>
      <c r="Z75" s="7">
        <f>IF(Y75=0,,($Y$9-Y75)*$Y$7*100/$Y$9)</f>
        <v>0</v>
      </c>
      <c r="AA75" s="8">
        <f t="shared" ref="AA75:AA100" si="38">SUM(F75,H75,L75,J75,,N75,P75,R75,T75,V75,X75,Z75)</f>
        <v>0</v>
      </c>
      <c r="AB75" s="6">
        <f t="shared" ref="AB75:AB100" si="39">ROW(B75)-10</f>
        <v>65</v>
      </c>
    </row>
    <row r="76" spans="1:28" x14ac:dyDescent="0.3">
      <c r="A76" s="19">
        <v>66</v>
      </c>
      <c r="B76" s="13" t="s">
        <v>266</v>
      </c>
      <c r="C76" s="13" t="s">
        <v>267</v>
      </c>
      <c r="D76" s="13" t="s">
        <v>268</v>
      </c>
      <c r="E76" s="21"/>
      <c r="F76" s="23">
        <f t="shared" si="33"/>
        <v>0</v>
      </c>
      <c r="G76" s="21"/>
      <c r="H76" s="7">
        <f t="shared" si="34"/>
        <v>0</v>
      </c>
      <c r="I76" s="21"/>
      <c r="J76" s="23">
        <f t="shared" si="35"/>
        <v>0</v>
      </c>
      <c r="K76" s="13"/>
      <c r="L76" s="7">
        <f t="shared" si="36"/>
        <v>0</v>
      </c>
      <c r="M76" s="6"/>
      <c r="N76" s="7">
        <f>IF(M76=0,,($M$9-M76)*$M$7*100/$M$9)</f>
        <v>0</v>
      </c>
      <c r="O76" s="6"/>
      <c r="P76" s="7">
        <f>IF(O76=0,,(#REF!-O76)*#REF!*100/#REF!)</f>
        <v>0</v>
      </c>
      <c r="Q76" s="13"/>
      <c r="R76" s="7">
        <f t="shared" si="30"/>
        <v>0</v>
      </c>
      <c r="S76" s="6"/>
      <c r="T76" s="7">
        <f t="shared" si="31"/>
        <v>0</v>
      </c>
      <c r="U76" s="6"/>
      <c r="V76" s="7">
        <f t="shared" si="32"/>
        <v>0</v>
      </c>
      <c r="W76" s="6"/>
      <c r="X76" s="7">
        <f t="shared" si="37"/>
        <v>0</v>
      </c>
      <c r="Y76" s="6"/>
      <c r="Z76" s="7">
        <f>IF(Y76=0,,($Y$9-Y76)*$Y$7*100/$Y$9)</f>
        <v>0</v>
      </c>
      <c r="AA76" s="8">
        <f t="shared" si="38"/>
        <v>0</v>
      </c>
      <c r="AB76" s="6">
        <f t="shared" si="39"/>
        <v>66</v>
      </c>
    </row>
    <row r="77" spans="1:28" x14ac:dyDescent="0.3">
      <c r="A77" s="19">
        <v>67</v>
      </c>
      <c r="B77" s="13" t="s">
        <v>281</v>
      </c>
      <c r="C77" s="13" t="s">
        <v>282</v>
      </c>
      <c r="D77" s="13" t="s">
        <v>45</v>
      </c>
      <c r="E77" s="21"/>
      <c r="F77" s="23">
        <f t="shared" si="33"/>
        <v>0</v>
      </c>
      <c r="G77" s="21"/>
      <c r="H77" s="7">
        <f t="shared" si="34"/>
        <v>0</v>
      </c>
      <c r="I77" s="6"/>
      <c r="J77" s="23">
        <f t="shared" si="35"/>
        <v>0</v>
      </c>
      <c r="K77" s="13"/>
      <c r="L77" s="7">
        <f t="shared" si="36"/>
        <v>0</v>
      </c>
      <c r="M77" s="6"/>
      <c r="N77" s="7"/>
      <c r="O77" s="6"/>
      <c r="P77" s="7"/>
      <c r="Q77" s="13"/>
      <c r="R77" s="7">
        <f t="shared" si="30"/>
        <v>0</v>
      </c>
      <c r="S77" s="6"/>
      <c r="T77" s="7">
        <f t="shared" si="31"/>
        <v>0</v>
      </c>
      <c r="U77" s="6"/>
      <c r="V77" s="7">
        <f t="shared" si="32"/>
        <v>0</v>
      </c>
      <c r="W77" s="6"/>
      <c r="X77" s="7">
        <f t="shared" si="37"/>
        <v>0</v>
      </c>
      <c r="Y77" s="6"/>
      <c r="Z77" s="7"/>
      <c r="AA77" s="8">
        <f t="shared" si="38"/>
        <v>0</v>
      </c>
      <c r="AB77" s="6">
        <f t="shared" si="39"/>
        <v>67</v>
      </c>
    </row>
    <row r="78" spans="1:28" x14ac:dyDescent="0.3">
      <c r="A78" s="19">
        <v>68</v>
      </c>
      <c r="B78" s="13" t="s">
        <v>255</v>
      </c>
      <c r="C78" s="13" t="s">
        <v>256</v>
      </c>
      <c r="D78" s="13" t="s">
        <v>138</v>
      </c>
      <c r="E78" s="21"/>
      <c r="F78" s="23">
        <f t="shared" si="33"/>
        <v>0</v>
      </c>
      <c r="G78" s="21"/>
      <c r="H78" s="7">
        <f t="shared" si="34"/>
        <v>0</v>
      </c>
      <c r="I78" s="21"/>
      <c r="J78" s="23">
        <f t="shared" si="35"/>
        <v>0</v>
      </c>
      <c r="K78" s="13"/>
      <c r="L78" s="7">
        <f t="shared" si="36"/>
        <v>0</v>
      </c>
      <c r="M78" s="6"/>
      <c r="N78" s="7"/>
      <c r="O78" s="6"/>
      <c r="P78" s="7">
        <f>IF(O78=0,,($O$9-O78)*$O$7*100/$O$9)</f>
        <v>0</v>
      </c>
      <c r="Q78" s="13"/>
      <c r="R78" s="7">
        <f t="shared" si="30"/>
        <v>0</v>
      </c>
      <c r="S78" s="6"/>
      <c r="T78" s="7">
        <f t="shared" si="31"/>
        <v>0</v>
      </c>
      <c r="U78" s="6"/>
      <c r="V78" s="7">
        <f t="shared" si="32"/>
        <v>0</v>
      </c>
      <c r="W78" s="6"/>
      <c r="X78" s="7">
        <f t="shared" si="37"/>
        <v>0</v>
      </c>
      <c r="Y78" s="6"/>
      <c r="Z78" s="7">
        <f t="shared" ref="Z78:Z83" si="40">IF(Y78=0,,($Y$9-Y78)*$Y$7*100/$Y$9)</f>
        <v>0</v>
      </c>
      <c r="AA78" s="8">
        <f t="shared" si="38"/>
        <v>0</v>
      </c>
      <c r="AB78" s="6">
        <f t="shared" si="39"/>
        <v>68</v>
      </c>
    </row>
    <row r="79" spans="1:28" x14ac:dyDescent="0.3">
      <c r="A79" s="19">
        <v>69</v>
      </c>
      <c r="B79" s="13" t="s">
        <v>257</v>
      </c>
      <c r="C79" s="13" t="s">
        <v>258</v>
      </c>
      <c r="D79" s="13" t="s">
        <v>45</v>
      </c>
      <c r="E79" s="21"/>
      <c r="F79" s="23">
        <f t="shared" si="33"/>
        <v>0</v>
      </c>
      <c r="G79" s="21"/>
      <c r="H79" s="7">
        <f t="shared" si="34"/>
        <v>0</v>
      </c>
      <c r="I79" s="21"/>
      <c r="J79" s="23">
        <f t="shared" si="35"/>
        <v>0</v>
      </c>
      <c r="K79" s="13"/>
      <c r="L79" s="7">
        <f t="shared" si="36"/>
        <v>0</v>
      </c>
      <c r="M79" s="6"/>
      <c r="N79" s="7">
        <f>IF(M79=0,,($M$9-M79)*$M$7*100/$M$9)</f>
        <v>0</v>
      </c>
      <c r="O79" s="6"/>
      <c r="P79" s="7">
        <f>IF(O79=0,,(#REF!-O79)*#REF!*100/#REF!)</f>
        <v>0</v>
      </c>
      <c r="Q79" s="13"/>
      <c r="R79" s="7">
        <f t="shared" si="30"/>
        <v>0</v>
      </c>
      <c r="S79" s="6"/>
      <c r="T79" s="7">
        <f t="shared" si="31"/>
        <v>0</v>
      </c>
      <c r="U79" s="6"/>
      <c r="V79" s="7">
        <f t="shared" si="32"/>
        <v>0</v>
      </c>
      <c r="W79" s="6"/>
      <c r="X79" s="7">
        <f t="shared" si="37"/>
        <v>0</v>
      </c>
      <c r="Y79" s="6"/>
      <c r="Z79" s="7">
        <f t="shared" si="40"/>
        <v>0</v>
      </c>
      <c r="AA79" s="8">
        <f t="shared" si="38"/>
        <v>0</v>
      </c>
      <c r="AB79" s="6">
        <f t="shared" si="39"/>
        <v>69</v>
      </c>
    </row>
    <row r="80" spans="1:28" x14ac:dyDescent="0.3">
      <c r="A80" s="19">
        <v>70</v>
      </c>
      <c r="B80" s="13" t="s">
        <v>259</v>
      </c>
      <c r="C80" s="13" t="s">
        <v>260</v>
      </c>
      <c r="D80" s="13" t="s">
        <v>127</v>
      </c>
      <c r="E80" s="21"/>
      <c r="F80" s="23">
        <f t="shared" si="33"/>
        <v>0</v>
      </c>
      <c r="G80" s="21"/>
      <c r="H80" s="7">
        <f t="shared" si="34"/>
        <v>0</v>
      </c>
      <c r="I80" s="21"/>
      <c r="J80" s="23">
        <f t="shared" si="35"/>
        <v>0</v>
      </c>
      <c r="K80" s="13"/>
      <c r="L80" s="7">
        <f t="shared" si="36"/>
        <v>0</v>
      </c>
      <c r="M80" s="6"/>
      <c r="N80" s="7"/>
      <c r="O80" s="6"/>
      <c r="P80" s="7"/>
      <c r="Q80" s="13"/>
      <c r="R80" s="7">
        <f t="shared" si="30"/>
        <v>0</v>
      </c>
      <c r="S80" s="6"/>
      <c r="T80" s="7">
        <f t="shared" si="31"/>
        <v>0</v>
      </c>
      <c r="U80" s="6"/>
      <c r="V80" s="7">
        <f t="shared" si="32"/>
        <v>0</v>
      </c>
      <c r="W80" s="6"/>
      <c r="X80" s="7">
        <f t="shared" si="37"/>
        <v>0</v>
      </c>
      <c r="Y80" s="6"/>
      <c r="Z80" s="7">
        <f t="shared" si="40"/>
        <v>0</v>
      </c>
      <c r="AA80" s="8">
        <f t="shared" si="38"/>
        <v>0</v>
      </c>
      <c r="AB80" s="6">
        <f t="shared" si="39"/>
        <v>70</v>
      </c>
    </row>
    <row r="81" spans="1:28" x14ac:dyDescent="0.3">
      <c r="A81" s="19">
        <v>71</v>
      </c>
      <c r="B81" s="13" t="s">
        <v>261</v>
      </c>
      <c r="C81" s="13" t="s">
        <v>52</v>
      </c>
      <c r="D81" s="13" t="s">
        <v>230</v>
      </c>
      <c r="E81" s="21"/>
      <c r="F81" s="23">
        <f t="shared" si="33"/>
        <v>0</v>
      </c>
      <c r="G81" s="21"/>
      <c r="H81" s="7">
        <f t="shared" si="34"/>
        <v>0</v>
      </c>
      <c r="I81" s="21"/>
      <c r="J81" s="23">
        <f t="shared" si="35"/>
        <v>0</v>
      </c>
      <c r="K81" s="13"/>
      <c r="L81" s="7">
        <f t="shared" si="36"/>
        <v>0</v>
      </c>
      <c r="M81" s="6"/>
      <c r="N81" s="7">
        <f>IF(M81=0,,($M$9-M81)*$M$7*100/$M$9)</f>
        <v>0</v>
      </c>
      <c r="O81" s="6"/>
      <c r="P81" s="7">
        <f>IF(O81=0,,(#REF!-O81)*#REF!*100/#REF!)</f>
        <v>0</v>
      </c>
      <c r="Q81" s="13"/>
      <c r="R81" s="7">
        <f t="shared" si="30"/>
        <v>0</v>
      </c>
      <c r="S81" s="6"/>
      <c r="T81" s="7">
        <f t="shared" si="31"/>
        <v>0</v>
      </c>
      <c r="U81" s="6"/>
      <c r="V81" s="7">
        <f t="shared" si="32"/>
        <v>0</v>
      </c>
      <c r="W81" s="6"/>
      <c r="X81" s="7">
        <f t="shared" si="37"/>
        <v>0</v>
      </c>
      <c r="Y81" s="6"/>
      <c r="Z81" s="7">
        <f t="shared" si="40"/>
        <v>0</v>
      </c>
      <c r="AA81" s="8">
        <f t="shared" si="38"/>
        <v>0</v>
      </c>
      <c r="AB81" s="6">
        <f t="shared" si="39"/>
        <v>71</v>
      </c>
    </row>
    <row r="82" spans="1:28" x14ac:dyDescent="0.3">
      <c r="A82" s="19">
        <v>72</v>
      </c>
      <c r="B82" s="13" t="s">
        <v>262</v>
      </c>
      <c r="C82" s="13" t="s">
        <v>263</v>
      </c>
      <c r="D82" s="13" t="s">
        <v>138</v>
      </c>
      <c r="E82" s="21"/>
      <c r="F82" s="23">
        <f t="shared" si="33"/>
        <v>0</v>
      </c>
      <c r="G82" s="21"/>
      <c r="H82" s="7">
        <f t="shared" si="34"/>
        <v>0</v>
      </c>
      <c r="I82" s="21"/>
      <c r="J82" s="23">
        <f t="shared" si="35"/>
        <v>0</v>
      </c>
      <c r="K82" s="13"/>
      <c r="L82" s="7">
        <f t="shared" si="36"/>
        <v>0</v>
      </c>
      <c r="M82" s="6"/>
      <c r="N82" s="7"/>
      <c r="O82" s="6"/>
      <c r="P82" s="7"/>
      <c r="Q82" s="13"/>
      <c r="R82" s="7">
        <f t="shared" si="30"/>
        <v>0</v>
      </c>
      <c r="S82" s="6"/>
      <c r="T82" s="7">
        <f t="shared" si="31"/>
        <v>0</v>
      </c>
      <c r="U82" s="6"/>
      <c r="V82" s="7">
        <f t="shared" si="32"/>
        <v>0</v>
      </c>
      <c r="W82" s="6"/>
      <c r="X82" s="7">
        <f t="shared" si="37"/>
        <v>0</v>
      </c>
      <c r="Y82" s="6"/>
      <c r="Z82" s="7">
        <f t="shared" si="40"/>
        <v>0</v>
      </c>
      <c r="AA82" s="8">
        <f t="shared" si="38"/>
        <v>0</v>
      </c>
      <c r="AB82" s="6">
        <f t="shared" si="39"/>
        <v>72</v>
      </c>
    </row>
    <row r="83" spans="1:28" x14ac:dyDescent="0.3">
      <c r="A83" s="19">
        <v>73</v>
      </c>
      <c r="B83" s="13" t="s">
        <v>206</v>
      </c>
      <c r="C83" s="13" t="s">
        <v>207</v>
      </c>
      <c r="D83" s="13" t="s">
        <v>127</v>
      </c>
      <c r="E83" s="21"/>
      <c r="F83" s="23">
        <f t="shared" si="33"/>
        <v>0</v>
      </c>
      <c r="G83" s="21"/>
      <c r="H83" s="7">
        <f t="shared" si="34"/>
        <v>0</v>
      </c>
      <c r="I83" s="21"/>
      <c r="J83" s="23">
        <f t="shared" si="35"/>
        <v>0</v>
      </c>
      <c r="K83" s="13"/>
      <c r="L83" s="7">
        <f t="shared" si="36"/>
        <v>0</v>
      </c>
      <c r="M83" s="6"/>
      <c r="N83" s="7">
        <f>IF(M83=0,,($M$9-M83)*$M$7*100/$M$9)</f>
        <v>0</v>
      </c>
      <c r="O83" s="6"/>
      <c r="P83" s="7">
        <f>IF(O83=0,,(#REF!-O83)*#REF!*100/#REF!)</f>
        <v>0</v>
      </c>
      <c r="Q83" s="13"/>
      <c r="R83" s="7">
        <f t="shared" si="30"/>
        <v>0</v>
      </c>
      <c r="S83" s="6"/>
      <c r="T83" s="7">
        <f t="shared" si="31"/>
        <v>0</v>
      </c>
      <c r="U83" s="6"/>
      <c r="V83" s="7">
        <f t="shared" si="32"/>
        <v>0</v>
      </c>
      <c r="W83" s="6"/>
      <c r="X83" s="7">
        <f t="shared" si="37"/>
        <v>0</v>
      </c>
      <c r="Y83" s="6"/>
      <c r="Z83" s="7">
        <f t="shared" si="40"/>
        <v>0</v>
      </c>
      <c r="AA83" s="8">
        <f t="shared" si="38"/>
        <v>0</v>
      </c>
      <c r="AB83" s="6">
        <f t="shared" si="39"/>
        <v>73</v>
      </c>
    </row>
    <row r="84" spans="1:28" x14ac:dyDescent="0.3">
      <c r="A84" s="19">
        <v>74</v>
      </c>
      <c r="B84" s="13" t="s">
        <v>306</v>
      </c>
      <c r="C84" s="13" t="s">
        <v>201</v>
      </c>
      <c r="D84" s="13" t="s">
        <v>103</v>
      </c>
      <c r="E84" s="21"/>
      <c r="F84" s="23">
        <f t="shared" si="33"/>
        <v>0</v>
      </c>
      <c r="G84" s="21"/>
      <c r="H84" s="7">
        <f t="shared" si="34"/>
        <v>0</v>
      </c>
      <c r="I84" s="6"/>
      <c r="J84" s="23">
        <f t="shared" si="35"/>
        <v>0</v>
      </c>
      <c r="K84" s="13"/>
      <c r="L84" s="7">
        <f t="shared" si="36"/>
        <v>0</v>
      </c>
      <c r="M84" s="6"/>
      <c r="N84" s="7"/>
      <c r="O84" s="6"/>
      <c r="P84" s="7"/>
      <c r="Q84" s="13"/>
      <c r="R84" s="7"/>
      <c r="S84" s="6"/>
      <c r="T84" s="7"/>
      <c r="U84" s="6"/>
      <c r="V84" s="7"/>
      <c r="W84" s="6"/>
      <c r="X84" s="7">
        <f t="shared" si="37"/>
        <v>0</v>
      </c>
      <c r="Y84" s="6"/>
      <c r="Z84" s="7"/>
      <c r="AA84" s="8">
        <f t="shared" si="38"/>
        <v>0</v>
      </c>
      <c r="AB84" s="6">
        <f t="shared" si="39"/>
        <v>74</v>
      </c>
    </row>
    <row r="85" spans="1:28" x14ac:dyDescent="0.3">
      <c r="A85" s="19">
        <v>75</v>
      </c>
      <c r="B85" s="13" t="s">
        <v>273</v>
      </c>
      <c r="C85" s="13" t="s">
        <v>70</v>
      </c>
      <c r="D85" s="13" t="s">
        <v>90</v>
      </c>
      <c r="E85" s="21"/>
      <c r="F85" s="23">
        <f t="shared" si="33"/>
        <v>0</v>
      </c>
      <c r="G85" s="21"/>
      <c r="H85" s="7">
        <f t="shared" si="34"/>
        <v>0</v>
      </c>
      <c r="I85" s="21"/>
      <c r="J85" s="23">
        <f t="shared" si="35"/>
        <v>0</v>
      </c>
      <c r="K85" s="13"/>
      <c r="L85" s="7">
        <f t="shared" si="36"/>
        <v>0</v>
      </c>
      <c r="M85" s="6"/>
      <c r="N85" s="7">
        <f>IF(M85=0,,($M$9-M85)*$M$7*100/$M$9)</f>
        <v>0</v>
      </c>
      <c r="O85" s="6"/>
      <c r="P85" s="7">
        <f>IF(O85=0,,(#REF!-O85)*#REF!*100/#REF!)</f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37"/>
        <v>0</v>
      </c>
      <c r="Y85" s="6"/>
      <c r="Z85" s="7">
        <f>IF(Y85=0,,($Y$9-Y85)*$Y$7*100/$Y$9)</f>
        <v>0</v>
      </c>
      <c r="AA85" s="8">
        <f t="shared" si="38"/>
        <v>0</v>
      </c>
      <c r="AB85" s="6">
        <f t="shared" si="39"/>
        <v>75</v>
      </c>
    </row>
    <row r="86" spans="1:28" x14ac:dyDescent="0.3">
      <c r="A86" s="19">
        <v>76</v>
      </c>
      <c r="B86" s="13" t="s">
        <v>307</v>
      </c>
      <c r="C86" s="13" t="s">
        <v>308</v>
      </c>
      <c r="D86" s="13" t="s">
        <v>103</v>
      </c>
      <c r="E86" s="21"/>
      <c r="F86" s="23">
        <f t="shared" si="33"/>
        <v>0</v>
      </c>
      <c r="G86" s="21"/>
      <c r="H86" s="7">
        <f t="shared" si="34"/>
        <v>0</v>
      </c>
      <c r="I86" s="6"/>
      <c r="J86" s="23">
        <f t="shared" si="35"/>
        <v>0</v>
      </c>
      <c r="K86" s="13"/>
      <c r="L86" s="7">
        <f t="shared" si="36"/>
        <v>0</v>
      </c>
      <c r="M86" s="6"/>
      <c r="N86" s="7"/>
      <c r="O86" s="6"/>
      <c r="P86" s="7"/>
      <c r="Q86" s="13"/>
      <c r="R86" s="7"/>
      <c r="S86" s="6"/>
      <c r="T86" s="7"/>
      <c r="U86" s="6"/>
      <c r="V86" s="7"/>
      <c r="W86" s="6"/>
      <c r="X86" s="7">
        <f t="shared" si="37"/>
        <v>0</v>
      </c>
      <c r="Y86" s="6"/>
      <c r="Z86" s="7"/>
      <c r="AA86" s="8">
        <f t="shared" si="38"/>
        <v>0</v>
      </c>
      <c r="AB86" s="6">
        <f t="shared" si="39"/>
        <v>76</v>
      </c>
    </row>
    <row r="87" spans="1:28" x14ac:dyDescent="0.3">
      <c r="A87" s="19">
        <v>77</v>
      </c>
      <c r="B87" s="13" t="s">
        <v>158</v>
      </c>
      <c r="C87" s="13" t="s">
        <v>136</v>
      </c>
      <c r="D87" s="13" t="s">
        <v>156</v>
      </c>
      <c r="E87" s="21"/>
      <c r="F87" s="23">
        <f t="shared" si="33"/>
        <v>0</v>
      </c>
      <c r="G87" s="21"/>
      <c r="H87" s="7">
        <f t="shared" si="34"/>
        <v>0</v>
      </c>
      <c r="I87" s="6"/>
      <c r="J87" s="23">
        <f t="shared" si="35"/>
        <v>0</v>
      </c>
      <c r="K87" s="13"/>
      <c r="L87" s="7">
        <f t="shared" si="36"/>
        <v>0</v>
      </c>
      <c r="M87" s="6"/>
      <c r="N87" s="7"/>
      <c r="O87" s="6"/>
      <c r="P87" s="7"/>
      <c r="Q87" s="13"/>
      <c r="R87" s="7"/>
      <c r="S87" s="6"/>
      <c r="T87" s="7"/>
      <c r="U87" s="6"/>
      <c r="V87" s="7"/>
      <c r="W87" s="6"/>
      <c r="X87" s="7">
        <f t="shared" si="37"/>
        <v>0</v>
      </c>
      <c r="Y87" s="6"/>
      <c r="Z87" s="7"/>
      <c r="AA87" s="8">
        <f t="shared" si="38"/>
        <v>0</v>
      </c>
      <c r="AB87" s="6">
        <f t="shared" si="39"/>
        <v>77</v>
      </c>
    </row>
    <row r="88" spans="1:28" x14ac:dyDescent="0.3">
      <c r="A88" s="19">
        <v>78</v>
      </c>
      <c r="B88" s="13" t="s">
        <v>231</v>
      </c>
      <c r="C88" s="13" t="s">
        <v>232</v>
      </c>
      <c r="D88" s="13" t="s">
        <v>103</v>
      </c>
      <c r="E88" s="21"/>
      <c r="F88" s="23">
        <f t="shared" si="33"/>
        <v>0</v>
      </c>
      <c r="G88" s="21"/>
      <c r="H88" s="7">
        <f t="shared" si="34"/>
        <v>0</v>
      </c>
      <c r="I88" s="21"/>
      <c r="J88" s="23">
        <f t="shared" si="35"/>
        <v>0</v>
      </c>
      <c r="K88" s="13"/>
      <c r="L88" s="7">
        <f t="shared" si="36"/>
        <v>0</v>
      </c>
      <c r="M88" s="6"/>
      <c r="N88" s="7">
        <f>IF(M88=0,,($M$9-M88)*$M$7*100/$M$9)</f>
        <v>0</v>
      </c>
      <c r="O88" s="6"/>
      <c r="P88" s="7">
        <f>IF(O88=0,,($O$9-O88)*$O$7*100/$O$9)</f>
        <v>0</v>
      </c>
      <c r="Q88" s="13"/>
      <c r="R88" s="7">
        <f t="shared" ref="R88:R100" si="41">IF(Q88=0,,($Q$9-Q88)*$Q$7*100/$Q$9)</f>
        <v>0</v>
      </c>
      <c r="S88" s="6"/>
      <c r="T88" s="7">
        <f t="shared" ref="T88:T100" si="42">IF(S88=0,,($S$9-S88)*$S$7*100/$S$9)</f>
        <v>0</v>
      </c>
      <c r="U88" s="6"/>
      <c r="V88" s="7">
        <f t="shared" ref="V88:V100" si="43">IF(U88=0,,($U$9-U88)*$U$7*100/$U$9)</f>
        <v>0</v>
      </c>
      <c r="W88" s="6"/>
      <c r="X88" s="7">
        <f t="shared" si="37"/>
        <v>0</v>
      </c>
      <c r="Y88" s="6"/>
      <c r="Z88" s="7">
        <f t="shared" ref="Z88:Z99" si="44">IF(Y88=0,,($Y$9-Y88)*$Y$7*100/$Y$9)</f>
        <v>0</v>
      </c>
      <c r="AA88" s="8">
        <f t="shared" si="38"/>
        <v>0</v>
      </c>
      <c r="AB88" s="6">
        <f t="shared" si="39"/>
        <v>78</v>
      </c>
    </row>
    <row r="89" spans="1:28" x14ac:dyDescent="0.3">
      <c r="A89" s="19">
        <v>79</v>
      </c>
      <c r="B89" s="13" t="s">
        <v>271</v>
      </c>
      <c r="C89" s="13" t="s">
        <v>272</v>
      </c>
      <c r="D89" s="13" t="s">
        <v>45</v>
      </c>
      <c r="E89" s="21"/>
      <c r="F89" s="23">
        <f t="shared" si="33"/>
        <v>0</v>
      </c>
      <c r="G89" s="21"/>
      <c r="H89" s="7">
        <f t="shared" si="34"/>
        <v>0</v>
      </c>
      <c r="I89" s="21"/>
      <c r="J89" s="23">
        <f t="shared" si="35"/>
        <v>0</v>
      </c>
      <c r="K89" s="13"/>
      <c r="L89" s="7">
        <f t="shared" si="36"/>
        <v>0</v>
      </c>
      <c r="M89" s="6"/>
      <c r="N89" s="7">
        <f>IF(M89=0,,($M$9-M89)*$M$7*100/$M$9)</f>
        <v>0</v>
      </c>
      <c r="O89" s="6"/>
      <c r="P89" s="7">
        <f>IF(O89=0,,(#REF!-O89)*#REF!*100/#REF!)</f>
        <v>0</v>
      </c>
      <c r="Q89" s="13"/>
      <c r="R89" s="7">
        <f t="shared" si="41"/>
        <v>0</v>
      </c>
      <c r="S89" s="6"/>
      <c r="T89" s="7">
        <f t="shared" si="42"/>
        <v>0</v>
      </c>
      <c r="U89" s="6"/>
      <c r="V89" s="7">
        <f t="shared" si="43"/>
        <v>0</v>
      </c>
      <c r="W89" s="6"/>
      <c r="X89" s="7">
        <f t="shared" si="37"/>
        <v>0</v>
      </c>
      <c r="Y89" s="6"/>
      <c r="Z89" s="7">
        <f t="shared" si="44"/>
        <v>0</v>
      </c>
      <c r="AA89" s="8">
        <f t="shared" si="38"/>
        <v>0</v>
      </c>
      <c r="AB89" s="6">
        <f t="shared" si="39"/>
        <v>79</v>
      </c>
    </row>
    <row r="90" spans="1:28" x14ac:dyDescent="0.3">
      <c r="A90" s="19">
        <v>80</v>
      </c>
      <c r="B90" s="13" t="s">
        <v>85</v>
      </c>
      <c r="C90" s="13" t="s">
        <v>135</v>
      </c>
      <c r="D90" s="13" t="s">
        <v>127</v>
      </c>
      <c r="E90" s="21"/>
      <c r="F90" s="23">
        <f t="shared" si="33"/>
        <v>0</v>
      </c>
      <c r="G90" s="21"/>
      <c r="H90" s="7">
        <f t="shared" si="34"/>
        <v>0</v>
      </c>
      <c r="I90" s="21"/>
      <c r="J90" s="23">
        <f t="shared" si="35"/>
        <v>0</v>
      </c>
      <c r="K90" s="13"/>
      <c r="L90" s="7">
        <f t="shared" si="36"/>
        <v>0</v>
      </c>
      <c r="M90" s="6"/>
      <c r="N90" s="7"/>
      <c r="O90" s="6"/>
      <c r="P90" s="7"/>
      <c r="Q90" s="13"/>
      <c r="R90" s="7">
        <f t="shared" si="41"/>
        <v>0</v>
      </c>
      <c r="S90" s="6"/>
      <c r="T90" s="7">
        <f t="shared" si="42"/>
        <v>0</v>
      </c>
      <c r="U90" s="6"/>
      <c r="V90" s="7">
        <f t="shared" si="43"/>
        <v>0</v>
      </c>
      <c r="W90" s="6"/>
      <c r="X90" s="7">
        <f t="shared" si="37"/>
        <v>0</v>
      </c>
      <c r="Y90" s="6"/>
      <c r="Z90" s="7">
        <f t="shared" si="44"/>
        <v>0</v>
      </c>
      <c r="AA90" s="8">
        <f t="shared" si="38"/>
        <v>0</v>
      </c>
      <c r="AB90" s="6">
        <f t="shared" si="39"/>
        <v>80</v>
      </c>
    </row>
    <row r="91" spans="1:28" x14ac:dyDescent="0.3">
      <c r="A91" s="19">
        <v>81</v>
      </c>
      <c r="B91" s="13" t="s">
        <v>233</v>
      </c>
      <c r="C91" s="13" t="s">
        <v>56</v>
      </c>
      <c r="D91" s="13" t="s">
        <v>164</v>
      </c>
      <c r="E91" s="21"/>
      <c r="F91" s="23">
        <f t="shared" si="33"/>
        <v>0</v>
      </c>
      <c r="G91" s="21"/>
      <c r="H91" s="7">
        <f t="shared" si="34"/>
        <v>0</v>
      </c>
      <c r="I91" s="21"/>
      <c r="J91" s="23">
        <f t="shared" si="35"/>
        <v>0</v>
      </c>
      <c r="K91" s="13"/>
      <c r="L91" s="7">
        <f t="shared" si="36"/>
        <v>0</v>
      </c>
      <c r="M91" s="6"/>
      <c r="N91" s="7">
        <f>IF(M91=0,,($M$9-M91)*$M$7*100/$M$9)</f>
        <v>0</v>
      </c>
      <c r="O91" s="6"/>
      <c r="P91" s="7">
        <f>IF(O91=0,,($O$9-O91)*$O$7*100/$O$9)</f>
        <v>0</v>
      </c>
      <c r="Q91" s="13"/>
      <c r="R91" s="7">
        <f t="shared" si="41"/>
        <v>0</v>
      </c>
      <c r="S91" s="6"/>
      <c r="T91" s="7">
        <f t="shared" si="42"/>
        <v>0</v>
      </c>
      <c r="U91" s="6"/>
      <c r="V91" s="7">
        <f t="shared" si="43"/>
        <v>0</v>
      </c>
      <c r="W91" s="6"/>
      <c r="X91" s="7">
        <f t="shared" si="37"/>
        <v>0</v>
      </c>
      <c r="Y91" s="6"/>
      <c r="Z91" s="7">
        <f t="shared" si="44"/>
        <v>0</v>
      </c>
      <c r="AA91" s="8">
        <f t="shared" si="38"/>
        <v>0</v>
      </c>
      <c r="AB91" s="6">
        <f t="shared" si="39"/>
        <v>81</v>
      </c>
    </row>
    <row r="92" spans="1:28" x14ac:dyDescent="0.3">
      <c r="A92" s="19">
        <v>82</v>
      </c>
      <c r="B92" s="13" t="s">
        <v>180</v>
      </c>
      <c r="C92" s="13" t="s">
        <v>118</v>
      </c>
      <c r="D92" s="13" t="s">
        <v>99</v>
      </c>
      <c r="E92" s="21"/>
      <c r="F92" s="23">
        <f t="shared" si="33"/>
        <v>0</v>
      </c>
      <c r="G92" s="21"/>
      <c r="H92" s="7">
        <f t="shared" si="34"/>
        <v>0</v>
      </c>
      <c r="I92" s="21"/>
      <c r="J92" s="23">
        <f t="shared" si="35"/>
        <v>0</v>
      </c>
      <c r="K92" s="13"/>
      <c r="L92" s="7">
        <f t="shared" si="36"/>
        <v>0</v>
      </c>
      <c r="M92" s="6"/>
      <c r="N92" s="7"/>
      <c r="O92" s="6"/>
      <c r="P92" s="7">
        <f>IF(O92=0,,($O$9-O92)*$O$7*100/$O$9)</f>
        <v>0</v>
      </c>
      <c r="Q92" s="13"/>
      <c r="R92" s="7">
        <f t="shared" si="41"/>
        <v>0</v>
      </c>
      <c r="S92" s="6"/>
      <c r="T92" s="7">
        <f t="shared" si="42"/>
        <v>0</v>
      </c>
      <c r="U92" s="6"/>
      <c r="V92" s="7">
        <f t="shared" si="43"/>
        <v>0</v>
      </c>
      <c r="W92" s="6"/>
      <c r="X92" s="7">
        <f t="shared" si="37"/>
        <v>0</v>
      </c>
      <c r="Y92" s="6"/>
      <c r="Z92" s="7">
        <f t="shared" si="44"/>
        <v>0</v>
      </c>
      <c r="AA92" s="8">
        <f t="shared" si="38"/>
        <v>0</v>
      </c>
      <c r="AB92" s="6">
        <f t="shared" si="39"/>
        <v>82</v>
      </c>
    </row>
    <row r="93" spans="1:28" x14ac:dyDescent="0.3">
      <c r="A93" s="19">
        <v>83</v>
      </c>
      <c r="B93" s="13" t="s">
        <v>234</v>
      </c>
      <c r="C93" s="13" t="s">
        <v>235</v>
      </c>
      <c r="D93" s="13" t="s">
        <v>100</v>
      </c>
      <c r="E93" s="21"/>
      <c r="F93" s="23">
        <f t="shared" si="33"/>
        <v>0</v>
      </c>
      <c r="G93" s="21"/>
      <c r="H93" s="7">
        <f t="shared" si="34"/>
        <v>0</v>
      </c>
      <c r="I93" s="21"/>
      <c r="J93" s="23">
        <f t="shared" si="35"/>
        <v>0</v>
      </c>
      <c r="K93" s="13"/>
      <c r="L93" s="7">
        <f t="shared" si="36"/>
        <v>0</v>
      </c>
      <c r="M93" s="6"/>
      <c r="N93" s="7">
        <f>IF(M93=0,,($M$9-M93)*$M$7*100/$M$9)</f>
        <v>0</v>
      </c>
      <c r="O93" s="6"/>
      <c r="P93" s="7">
        <f>IF(O93=0,,($O$9-O93)*$O$7*100/$O$9)</f>
        <v>0</v>
      </c>
      <c r="Q93" s="13"/>
      <c r="R93" s="7">
        <f t="shared" si="41"/>
        <v>0</v>
      </c>
      <c r="S93" s="6"/>
      <c r="T93" s="7">
        <f t="shared" si="42"/>
        <v>0</v>
      </c>
      <c r="U93" s="6"/>
      <c r="V93" s="7">
        <f t="shared" si="43"/>
        <v>0</v>
      </c>
      <c r="W93" s="6"/>
      <c r="X93" s="7">
        <f t="shared" si="37"/>
        <v>0</v>
      </c>
      <c r="Y93" s="6"/>
      <c r="Z93" s="7">
        <f t="shared" si="44"/>
        <v>0</v>
      </c>
      <c r="AA93" s="8">
        <f t="shared" si="38"/>
        <v>0</v>
      </c>
      <c r="AB93" s="6">
        <f t="shared" si="39"/>
        <v>83</v>
      </c>
    </row>
    <row r="94" spans="1:28" x14ac:dyDescent="0.3">
      <c r="A94" s="19">
        <v>84</v>
      </c>
      <c r="B94" s="13" t="s">
        <v>275</v>
      </c>
      <c r="C94" s="13" t="s">
        <v>114</v>
      </c>
      <c r="D94" s="13" t="s">
        <v>276</v>
      </c>
      <c r="E94" s="21"/>
      <c r="F94" s="23">
        <f t="shared" si="33"/>
        <v>0</v>
      </c>
      <c r="G94" s="21"/>
      <c r="H94" s="7">
        <f t="shared" si="34"/>
        <v>0</v>
      </c>
      <c r="I94" s="6"/>
      <c r="J94" s="23">
        <f t="shared" si="35"/>
        <v>0</v>
      </c>
      <c r="K94" s="13"/>
      <c r="L94" s="7">
        <f t="shared" si="36"/>
        <v>0</v>
      </c>
      <c r="M94" s="6"/>
      <c r="N94" s="7">
        <f>IF(M94=0,,($M$9-M94)*$M$7*100/$M$9)</f>
        <v>0</v>
      </c>
      <c r="O94" s="6"/>
      <c r="P94" s="7">
        <f>IF(O94=0,,(#REF!-O94)*#REF!*100/#REF!)</f>
        <v>0</v>
      </c>
      <c r="Q94" s="13"/>
      <c r="R94" s="7">
        <f t="shared" si="41"/>
        <v>0</v>
      </c>
      <c r="S94" s="6"/>
      <c r="T94" s="7">
        <f t="shared" si="42"/>
        <v>0</v>
      </c>
      <c r="U94" s="6"/>
      <c r="V94" s="7">
        <f t="shared" si="43"/>
        <v>0</v>
      </c>
      <c r="W94" s="6"/>
      <c r="X94" s="7">
        <f t="shared" si="37"/>
        <v>0</v>
      </c>
      <c r="Y94" s="6"/>
      <c r="Z94" s="7">
        <f t="shared" si="44"/>
        <v>0</v>
      </c>
      <c r="AA94" s="8">
        <f t="shared" si="38"/>
        <v>0</v>
      </c>
      <c r="AB94" s="6">
        <f t="shared" si="39"/>
        <v>84</v>
      </c>
    </row>
    <row r="95" spans="1:28" x14ac:dyDescent="0.3">
      <c r="A95" s="19">
        <v>85</v>
      </c>
      <c r="B95" s="13" t="s">
        <v>236</v>
      </c>
      <c r="C95" s="13" t="s">
        <v>218</v>
      </c>
      <c r="D95" s="13" t="s">
        <v>164</v>
      </c>
      <c r="E95" s="13"/>
      <c r="F95" s="23">
        <f t="shared" si="33"/>
        <v>0</v>
      </c>
      <c r="G95" s="13"/>
      <c r="H95" s="7">
        <f t="shared" si="34"/>
        <v>0</v>
      </c>
      <c r="I95" s="13"/>
      <c r="J95" s="23">
        <f t="shared" si="35"/>
        <v>0</v>
      </c>
      <c r="K95" s="13"/>
      <c r="L95" s="7">
        <f t="shared" si="36"/>
        <v>0</v>
      </c>
      <c r="M95" s="6"/>
      <c r="N95" s="7">
        <f>IF(M95=0,,($M$9-M95)*$M$7*100/$M$9)</f>
        <v>0</v>
      </c>
      <c r="O95" s="6"/>
      <c r="P95" s="7">
        <f>IF(O95=0,,($O$9-O95)*$O$7*100/$O$9)</f>
        <v>0</v>
      </c>
      <c r="Q95" s="13"/>
      <c r="R95" s="7">
        <f t="shared" si="41"/>
        <v>0</v>
      </c>
      <c r="S95" s="6"/>
      <c r="T95" s="7">
        <f t="shared" si="42"/>
        <v>0</v>
      </c>
      <c r="U95" s="6"/>
      <c r="V95" s="7">
        <f t="shared" si="43"/>
        <v>0</v>
      </c>
      <c r="W95" s="6"/>
      <c r="X95" s="7">
        <f t="shared" si="37"/>
        <v>0</v>
      </c>
      <c r="Y95" s="6"/>
      <c r="Z95" s="7">
        <f t="shared" si="44"/>
        <v>0</v>
      </c>
      <c r="AA95" s="8">
        <f t="shared" si="38"/>
        <v>0</v>
      </c>
      <c r="AB95" s="6">
        <f t="shared" si="39"/>
        <v>85</v>
      </c>
    </row>
    <row r="96" spans="1:28" x14ac:dyDescent="0.3">
      <c r="A96" s="19">
        <v>86</v>
      </c>
      <c r="B96" s="13" t="s">
        <v>204</v>
      </c>
      <c r="C96" s="13" t="s">
        <v>278</v>
      </c>
      <c r="D96" s="13" t="s">
        <v>164</v>
      </c>
      <c r="E96" s="21"/>
      <c r="F96" s="23">
        <f t="shared" si="33"/>
        <v>0</v>
      </c>
      <c r="G96" s="21"/>
      <c r="H96" s="7">
        <f t="shared" si="34"/>
        <v>0</v>
      </c>
      <c r="I96" s="6"/>
      <c r="J96" s="23">
        <f t="shared" si="35"/>
        <v>0</v>
      </c>
      <c r="K96" s="13"/>
      <c r="L96" s="7">
        <f t="shared" si="36"/>
        <v>0</v>
      </c>
      <c r="M96" s="6"/>
      <c r="N96" s="7"/>
      <c r="O96" s="6"/>
      <c r="P96" s="7"/>
      <c r="Q96" s="13"/>
      <c r="R96" s="7">
        <f t="shared" si="41"/>
        <v>0</v>
      </c>
      <c r="S96" s="6"/>
      <c r="T96" s="7">
        <f t="shared" si="42"/>
        <v>0</v>
      </c>
      <c r="U96" s="6"/>
      <c r="V96" s="7">
        <f t="shared" si="43"/>
        <v>0</v>
      </c>
      <c r="W96" s="6"/>
      <c r="X96" s="7">
        <f t="shared" si="37"/>
        <v>0</v>
      </c>
      <c r="Y96" s="6"/>
      <c r="Z96" s="7">
        <f t="shared" si="44"/>
        <v>0</v>
      </c>
      <c r="AA96" s="8">
        <f t="shared" si="38"/>
        <v>0</v>
      </c>
      <c r="AB96" s="6">
        <f t="shared" si="39"/>
        <v>86</v>
      </c>
    </row>
    <row r="97" spans="1:28" x14ac:dyDescent="0.3">
      <c r="A97" s="19">
        <v>87</v>
      </c>
      <c r="B97" s="13" t="s">
        <v>279</v>
      </c>
      <c r="C97" s="13" t="s">
        <v>280</v>
      </c>
      <c r="D97" s="13" t="s">
        <v>45</v>
      </c>
      <c r="E97" s="21"/>
      <c r="F97" s="23">
        <f t="shared" si="33"/>
        <v>0</v>
      </c>
      <c r="G97" s="21"/>
      <c r="H97" s="7">
        <f t="shared" si="34"/>
        <v>0</v>
      </c>
      <c r="I97" s="6"/>
      <c r="J97" s="23">
        <f t="shared" si="35"/>
        <v>0</v>
      </c>
      <c r="K97" s="13"/>
      <c r="L97" s="7">
        <f t="shared" si="36"/>
        <v>0</v>
      </c>
      <c r="M97" s="6"/>
      <c r="N97" s="7">
        <f>IF(M97=0,,($M$9-M97)*$M$7*100/$M$9)</f>
        <v>0</v>
      </c>
      <c r="O97" s="6"/>
      <c r="P97" s="7">
        <f>IF(O97=0,,(#REF!-O97)*#REF!*100/#REF!)</f>
        <v>0</v>
      </c>
      <c r="Q97" s="13"/>
      <c r="R97" s="7">
        <f t="shared" si="41"/>
        <v>0</v>
      </c>
      <c r="S97" s="6"/>
      <c r="T97" s="7">
        <f t="shared" si="42"/>
        <v>0</v>
      </c>
      <c r="U97" s="6"/>
      <c r="V97" s="7">
        <f t="shared" si="43"/>
        <v>0</v>
      </c>
      <c r="W97" s="6"/>
      <c r="X97" s="7">
        <f t="shared" si="37"/>
        <v>0</v>
      </c>
      <c r="Y97" s="6"/>
      <c r="Z97" s="7">
        <f t="shared" si="44"/>
        <v>0</v>
      </c>
      <c r="AA97" s="8">
        <f t="shared" si="38"/>
        <v>0</v>
      </c>
      <c r="AB97" s="6">
        <f t="shared" si="39"/>
        <v>87</v>
      </c>
    </row>
    <row r="98" spans="1:28" x14ac:dyDescent="0.3">
      <c r="A98" s="19">
        <v>88</v>
      </c>
      <c r="B98" s="13" t="s">
        <v>240</v>
      </c>
      <c r="C98" s="13" t="s">
        <v>136</v>
      </c>
      <c r="D98" s="13" t="s">
        <v>127</v>
      </c>
      <c r="E98" s="21"/>
      <c r="F98" s="23">
        <f t="shared" si="33"/>
        <v>0</v>
      </c>
      <c r="G98" s="21"/>
      <c r="H98" s="7">
        <f t="shared" si="34"/>
        <v>0</v>
      </c>
      <c r="I98" s="21"/>
      <c r="J98" s="23">
        <f t="shared" si="35"/>
        <v>0</v>
      </c>
      <c r="K98" s="13"/>
      <c r="L98" s="7">
        <f t="shared" si="36"/>
        <v>0</v>
      </c>
      <c r="M98" s="6"/>
      <c r="N98" s="7">
        <f>IF(M98=0,,($M$9-M98)*$M$7*100/$M$9)</f>
        <v>0</v>
      </c>
      <c r="O98" s="6"/>
      <c r="P98" s="7">
        <f>IF(O98=0,,($O$9-O98)*$O$7*100/$O$9)</f>
        <v>0</v>
      </c>
      <c r="Q98" s="13"/>
      <c r="R98" s="7">
        <f t="shared" si="41"/>
        <v>0</v>
      </c>
      <c r="S98" s="6"/>
      <c r="T98" s="7">
        <f t="shared" si="42"/>
        <v>0</v>
      </c>
      <c r="U98" s="6"/>
      <c r="V98" s="7">
        <f t="shared" si="43"/>
        <v>0</v>
      </c>
      <c r="W98" s="6"/>
      <c r="X98" s="7">
        <f t="shared" si="37"/>
        <v>0</v>
      </c>
      <c r="Y98" s="6"/>
      <c r="Z98" s="7">
        <f t="shared" si="44"/>
        <v>0</v>
      </c>
      <c r="AA98" s="8">
        <f t="shared" si="38"/>
        <v>0</v>
      </c>
      <c r="AB98" s="6">
        <f t="shared" si="39"/>
        <v>88</v>
      </c>
    </row>
    <row r="99" spans="1:28" x14ac:dyDescent="0.3">
      <c r="A99" s="19">
        <v>89</v>
      </c>
      <c r="B99" s="13" t="s">
        <v>182</v>
      </c>
      <c r="C99" s="13" t="s">
        <v>183</v>
      </c>
      <c r="D99" s="13" t="s">
        <v>134</v>
      </c>
      <c r="E99" s="21"/>
      <c r="F99" s="23">
        <f t="shared" si="33"/>
        <v>0</v>
      </c>
      <c r="G99" s="21"/>
      <c r="H99" s="7">
        <f t="shared" si="34"/>
        <v>0</v>
      </c>
      <c r="I99" s="21"/>
      <c r="J99" s="23">
        <f t="shared" si="35"/>
        <v>0</v>
      </c>
      <c r="K99" s="13"/>
      <c r="L99" s="7">
        <f t="shared" si="36"/>
        <v>0</v>
      </c>
      <c r="M99" s="6"/>
      <c r="N99" s="7">
        <f>IF(M99=0,,($M$9-M99)*$M$7*100/$M$9)</f>
        <v>0</v>
      </c>
      <c r="O99" s="6"/>
      <c r="P99" s="7">
        <f>IF(O99=0,,($O$9-O99)*$O$7*100/$O$9)</f>
        <v>0</v>
      </c>
      <c r="Q99" s="13"/>
      <c r="R99" s="7">
        <f t="shared" si="41"/>
        <v>0</v>
      </c>
      <c r="S99" s="6"/>
      <c r="T99" s="7">
        <f t="shared" si="42"/>
        <v>0</v>
      </c>
      <c r="U99" s="6"/>
      <c r="V99" s="7">
        <f t="shared" si="43"/>
        <v>0</v>
      </c>
      <c r="W99" s="6"/>
      <c r="X99" s="7">
        <f t="shared" si="37"/>
        <v>0</v>
      </c>
      <c r="Y99" s="6"/>
      <c r="Z99" s="7">
        <f t="shared" si="44"/>
        <v>0</v>
      </c>
      <c r="AA99" s="8">
        <f t="shared" si="38"/>
        <v>0</v>
      </c>
      <c r="AB99" s="6">
        <f t="shared" si="39"/>
        <v>89</v>
      </c>
    </row>
    <row r="100" spans="1:28" x14ac:dyDescent="0.3">
      <c r="A100" s="19">
        <v>90</v>
      </c>
      <c r="B100" s="13" t="s">
        <v>283</v>
      </c>
      <c r="C100" s="13" t="s">
        <v>284</v>
      </c>
      <c r="D100" s="44" t="s">
        <v>268</v>
      </c>
      <c r="E100" s="6"/>
      <c r="F100" s="23">
        <f t="shared" si="33"/>
        <v>0</v>
      </c>
      <c r="G100" s="21"/>
      <c r="H100" s="7">
        <f t="shared" si="34"/>
        <v>0</v>
      </c>
      <c r="I100" s="6"/>
      <c r="J100" s="23">
        <f t="shared" si="35"/>
        <v>0</v>
      </c>
      <c r="K100" s="13"/>
      <c r="L100" s="7">
        <f t="shared" si="36"/>
        <v>0</v>
      </c>
      <c r="M100" s="6"/>
      <c r="N100" s="7"/>
      <c r="O100" s="6"/>
      <c r="P100" s="7"/>
      <c r="Q100" s="13"/>
      <c r="R100" s="7">
        <f t="shared" si="41"/>
        <v>0</v>
      </c>
      <c r="S100" s="6"/>
      <c r="T100" s="7">
        <f t="shared" si="42"/>
        <v>0</v>
      </c>
      <c r="U100" s="6"/>
      <c r="V100" s="7">
        <f t="shared" si="43"/>
        <v>0</v>
      </c>
      <c r="W100" s="6"/>
      <c r="X100" s="7">
        <f t="shared" si="37"/>
        <v>0</v>
      </c>
      <c r="Y100" s="6"/>
      <c r="Z100" s="7"/>
      <c r="AA100" s="8">
        <f t="shared" si="38"/>
        <v>0</v>
      </c>
      <c r="AB100" s="6">
        <f t="shared" si="39"/>
        <v>90</v>
      </c>
    </row>
    <row r="101" spans="1:28" x14ac:dyDescent="0.3">
      <c r="A101" s="60" t="s">
        <v>11</v>
      </c>
      <c r="B101" s="60"/>
      <c r="C101" s="61"/>
      <c r="E101">
        <f>COUNTA(E11:E33)</f>
        <v>14</v>
      </c>
      <c r="G101">
        <f>COUNTA(G11:G33)</f>
        <v>9</v>
      </c>
      <c r="I101">
        <f>COUNTA(I11:I33)</f>
        <v>11</v>
      </c>
      <c r="K101" s="24">
        <f>COUNTA(K11:K65)</f>
        <v>4</v>
      </c>
    </row>
  </sheetData>
  <sortState xmlns:xlrd2="http://schemas.microsoft.com/office/spreadsheetml/2017/richdata2" ref="B11:AA100">
    <sortCondition descending="1" ref="AA11:AA100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C15" sqref="AC1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2.6640625" customWidth="1"/>
    <col min="26" max="26" width="13" customWidth="1"/>
  </cols>
  <sheetData>
    <row r="1" spans="1:29" ht="31.2" x14ac:dyDescent="0.6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29" x14ac:dyDescent="0.3">
      <c r="B3" s="2"/>
    </row>
    <row r="4" spans="1:29" x14ac:dyDescent="0.3">
      <c r="B4" s="2"/>
      <c r="C4" s="3"/>
    </row>
    <row r="6" spans="1:29" ht="27" customHeight="1" x14ac:dyDescent="0.3">
      <c r="D6" s="1" t="s">
        <v>0</v>
      </c>
      <c r="E6" s="62" t="s">
        <v>366</v>
      </c>
      <c r="F6" s="62"/>
      <c r="G6" s="62" t="s">
        <v>194</v>
      </c>
      <c r="H6" s="62"/>
      <c r="I6" s="62" t="s">
        <v>424</v>
      </c>
      <c r="J6" s="62"/>
      <c r="K6" s="62" t="s">
        <v>465</v>
      </c>
      <c r="L6" s="62"/>
      <c r="M6" s="62"/>
      <c r="N6" s="62"/>
      <c r="O6" s="62"/>
      <c r="P6" s="62"/>
      <c r="Q6" s="63"/>
      <c r="R6" s="63"/>
      <c r="S6" s="62"/>
      <c r="T6" s="62"/>
      <c r="U6" s="63"/>
      <c r="V6" s="63"/>
      <c r="W6" s="55"/>
      <c r="X6" s="55"/>
      <c r="Y6" s="55"/>
      <c r="Z6" s="55"/>
    </row>
    <row r="7" spans="1:29" x14ac:dyDescent="0.3">
      <c r="D7" s="1" t="s">
        <v>10</v>
      </c>
      <c r="E7" s="57">
        <v>2</v>
      </c>
      <c r="F7" s="58"/>
      <c r="G7" s="57">
        <v>5</v>
      </c>
      <c r="H7" s="58"/>
      <c r="I7" s="57">
        <v>2</v>
      </c>
      <c r="J7" s="58"/>
      <c r="K7" s="57">
        <v>5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9" x14ac:dyDescent="0.3">
      <c r="D8" s="1" t="s">
        <v>1</v>
      </c>
      <c r="E8" s="59" t="s">
        <v>367</v>
      </c>
      <c r="F8" s="59"/>
      <c r="G8" s="59">
        <v>45948</v>
      </c>
      <c r="H8" s="59"/>
      <c r="I8" s="59">
        <v>45962</v>
      </c>
      <c r="J8" s="59"/>
      <c r="K8" s="59">
        <v>45977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9" x14ac:dyDescent="0.3">
      <c r="D9" s="1" t="s">
        <v>2</v>
      </c>
      <c r="E9" s="55">
        <v>8</v>
      </c>
      <c r="F9" s="55"/>
      <c r="G9" s="55">
        <v>166</v>
      </c>
      <c r="H9" s="55"/>
      <c r="I9" s="55">
        <v>13</v>
      </c>
      <c r="J9" s="55"/>
      <c r="K9" s="55">
        <v>195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3">
      <c r="A11" s="19">
        <f>AB11</f>
        <v>1</v>
      </c>
      <c r="B11" s="21" t="s">
        <v>40</v>
      </c>
      <c r="C11" s="21" t="s">
        <v>41</v>
      </c>
      <c r="D11" s="21" t="s">
        <v>42</v>
      </c>
      <c r="F11" s="6"/>
      <c r="G11" s="53"/>
      <c r="H11" s="6"/>
      <c r="J11" s="6"/>
      <c r="K11" s="53">
        <v>41</v>
      </c>
      <c r="L11" s="23">
        <f t="shared" ref="L11:L39" si="0">IF(K11=0,,($K$9-K11)*$K$7*100/$K$9)</f>
        <v>394.87179487179486</v>
      </c>
      <c r="M11" s="53"/>
      <c r="N11" s="23">
        <f t="shared" ref="N11:N19" si="1">IF(M11=0,,($M$9-M11)*$M$7*100/$M$9)</f>
        <v>0</v>
      </c>
      <c r="P11" s="6"/>
      <c r="R11" s="6"/>
      <c r="T11" s="6"/>
      <c r="U11" s="53"/>
      <c r="V11" s="6"/>
      <c r="X11" s="6"/>
      <c r="Z11" s="6"/>
      <c r="AA11" s="25">
        <f t="shared" ref="AA11:AA39" si="2">SUM(F11,H11,L11,J11,N11,P11,R11,T11,V11)</f>
        <v>394.87179487179486</v>
      </c>
      <c r="AB11" s="23">
        <f>ROW(B11)-10</f>
        <v>1</v>
      </c>
      <c r="AC11" s="24"/>
    </row>
    <row r="12" spans="1:29" x14ac:dyDescent="0.3">
      <c r="A12" s="19">
        <f t="shared" ref="A12:A14" si="3">AB12</f>
        <v>2</v>
      </c>
      <c r="B12" s="13" t="s">
        <v>88</v>
      </c>
      <c r="C12" s="13" t="s">
        <v>89</v>
      </c>
      <c r="D12" s="13" t="s">
        <v>42</v>
      </c>
      <c r="E12" s="23"/>
      <c r="F12" s="23">
        <f>IF(E12=0,,($E$9-E12)*$E$7*100/$E$9)</f>
        <v>0</v>
      </c>
      <c r="G12" s="23"/>
      <c r="H12" s="23">
        <f>IF(G12=0,,($G$9-G12)*$G$7*100/$G$9)</f>
        <v>0</v>
      </c>
      <c r="I12" s="23"/>
      <c r="J12" s="23">
        <f>IF(I12=0,,($I$9-I12)*$I$7*100/$I$9)</f>
        <v>0</v>
      </c>
      <c r="K12" s="23">
        <v>50</v>
      </c>
      <c r="L12" s="23">
        <f t="shared" si="0"/>
        <v>371.79487179487177</v>
      </c>
      <c r="M12" s="23"/>
      <c r="N12" s="23">
        <f t="shared" si="1"/>
        <v>0</v>
      </c>
      <c r="O12" s="23"/>
      <c r="P12" s="23">
        <f>IF(O12=0,,($O$9-O12)*$O$7*100/$O$9)</f>
        <v>0</v>
      </c>
      <c r="Q12" s="23"/>
      <c r="R12" s="23">
        <f>IF(Q12=0,,($Q$9-Q12)*$Q$7*100/$Q$9)</f>
        <v>0</v>
      </c>
      <c r="S12" s="23"/>
      <c r="T12" s="23">
        <f>IF(S12=0,,($M$9-S12)*$M$7*100/$M$9)</f>
        <v>0</v>
      </c>
      <c r="U12" s="23"/>
      <c r="V12" s="23">
        <f>IF(U12=0,,($U$9-U12)*$U$7*100/$U$9)</f>
        <v>0</v>
      </c>
      <c r="W12" s="23"/>
      <c r="X12" s="23">
        <f>IF(W12=0,,($M$9-W12)*$M$7*100/$M$9)</f>
        <v>0</v>
      </c>
      <c r="Y12" s="23"/>
      <c r="Z12" s="23">
        <f>IF(Y12=0,,($M$9-Y12)*$M$7*100/$M$9)</f>
        <v>0</v>
      </c>
      <c r="AA12" s="25">
        <f t="shared" si="2"/>
        <v>371.79487179487177</v>
      </c>
      <c r="AB12" s="23">
        <f>ROW(B12)-10</f>
        <v>2</v>
      </c>
      <c r="AC12" s="24"/>
    </row>
    <row r="13" spans="1:29" x14ac:dyDescent="0.3">
      <c r="A13" s="19">
        <f t="shared" si="3"/>
        <v>3</v>
      </c>
      <c r="B13" s="13" t="s">
        <v>396</v>
      </c>
      <c r="C13" s="13" t="s">
        <v>397</v>
      </c>
      <c r="D13" s="13" t="s">
        <v>103</v>
      </c>
      <c r="E13" s="23">
        <v>3</v>
      </c>
      <c r="F13" s="23">
        <f>IF(E13=0,,($E$9-E13)*$E$7*100/$E$9)</f>
        <v>125</v>
      </c>
      <c r="G13" s="23"/>
      <c r="H13" s="23">
        <f>IF(G13=0,,($G$9-G13)*$G$7*100/$G$9)</f>
        <v>0</v>
      </c>
      <c r="I13" s="23">
        <v>7</v>
      </c>
      <c r="J13" s="23">
        <f>IF(I13=0,,($I$9-I13)*$I$7*100/$I$9)</f>
        <v>92.307692307692307</v>
      </c>
      <c r="K13" s="23"/>
      <c r="L13" s="23">
        <f t="shared" si="0"/>
        <v>0</v>
      </c>
      <c r="M13" s="23"/>
      <c r="N13" s="23">
        <f t="shared" si="1"/>
        <v>0</v>
      </c>
      <c r="O13" s="23"/>
      <c r="P13" s="23">
        <f>IF(O13=0,,($O$9-O13)*$O$7*100/$O$9)</f>
        <v>0</v>
      </c>
      <c r="Q13" s="23"/>
      <c r="R13" s="23">
        <f>IF(Q13=0,,($Q$9-Q13)*$Q$7*100/$Q$9)</f>
        <v>0</v>
      </c>
      <c r="S13" s="23"/>
      <c r="T13" s="23">
        <f>IF(S13=0,,($M$9-S13)*$M$7*100/$M$9)</f>
        <v>0</v>
      </c>
      <c r="U13" s="23"/>
      <c r="V13" s="23">
        <f>IF(U13=0,,($U$9-U13)*$U$7*100/$U$9)</f>
        <v>0</v>
      </c>
      <c r="W13" s="23"/>
      <c r="X13" s="23">
        <f>IF(W13=0,,($M$9-W13)*$M$7*100/$M$9)</f>
        <v>0</v>
      </c>
      <c r="Y13" s="23"/>
      <c r="Z13" s="23">
        <f>IF(Y13=0,,($M$9-Y13)*$M$7*100/$M$9)</f>
        <v>0</v>
      </c>
      <c r="AA13" s="25">
        <f t="shared" si="2"/>
        <v>217.30769230769232</v>
      </c>
      <c r="AB13" s="21">
        <f>ROW(B13)-10</f>
        <v>3</v>
      </c>
      <c r="AC13" s="24"/>
    </row>
    <row r="14" spans="1:29" x14ac:dyDescent="0.3">
      <c r="A14" s="19">
        <f t="shared" si="3"/>
        <v>4</v>
      </c>
      <c r="B14" s="13" t="s">
        <v>398</v>
      </c>
      <c r="C14" s="13" t="s">
        <v>399</v>
      </c>
      <c r="D14" s="13" t="s">
        <v>103</v>
      </c>
      <c r="E14" s="23">
        <v>3</v>
      </c>
      <c r="F14" s="23">
        <f>IF(E14=0,,($E$9-E14)*$E$7*100/$E$9)</f>
        <v>125</v>
      </c>
      <c r="G14" s="23"/>
      <c r="H14" s="23">
        <f>IF(G14=0,,($G$9-G14)*$G$7*100/$G$9)</f>
        <v>0</v>
      </c>
      <c r="I14" s="23"/>
      <c r="J14" s="23">
        <f>IF(I14=0,,($I$9-I14)*$I$7*100/$I$9)</f>
        <v>0</v>
      </c>
      <c r="K14" s="23"/>
      <c r="L14" s="23">
        <f t="shared" si="0"/>
        <v>0</v>
      </c>
      <c r="M14" s="23"/>
      <c r="N14" s="23">
        <f t="shared" si="1"/>
        <v>0</v>
      </c>
      <c r="O14" s="23"/>
      <c r="P14" s="23">
        <f>IF(O14=0,,($O$9-O14)*$O$7*100/$O$9)</f>
        <v>0</v>
      </c>
      <c r="Q14" s="23"/>
      <c r="R14" s="23">
        <f>IF(Q14=0,,($Q$9-Q14)*$Q$7*100/$Q$9)</f>
        <v>0</v>
      </c>
      <c r="S14" s="23"/>
      <c r="T14" s="23">
        <f>IF(S14=0,,($M$9-S14)*$M$7*100/$M$9)</f>
        <v>0</v>
      </c>
      <c r="U14" s="23"/>
      <c r="V14" s="23">
        <f>IF(U14=0,,($U$9-U14)*$U$7*100/$U$9)</f>
        <v>0</v>
      </c>
      <c r="W14" s="23"/>
      <c r="X14" s="23">
        <f>IF(W14=0,,($M$9-W14)*$M$7*100/$M$9)</f>
        <v>0</v>
      </c>
      <c r="Y14" s="23"/>
      <c r="Z14" s="23">
        <f>IF(Y14=0,,($M$9-Y14)*$M$7*100/$M$9)</f>
        <v>0</v>
      </c>
      <c r="AA14" s="25">
        <f t="shared" si="2"/>
        <v>125</v>
      </c>
      <c r="AB14" s="23">
        <f>ROW(B14)-10</f>
        <v>4</v>
      </c>
      <c r="AC14" s="24"/>
    </row>
    <row r="15" spans="1:29" x14ac:dyDescent="0.3">
      <c r="A15" s="19">
        <v>5</v>
      </c>
      <c r="B15" s="13" t="s">
        <v>442</v>
      </c>
      <c r="C15" s="13" t="s">
        <v>443</v>
      </c>
      <c r="D15" s="13" t="s">
        <v>45</v>
      </c>
      <c r="E15" s="23"/>
      <c r="F15" s="23">
        <f>IF(E15=0,,($E$9-E15)*$E$7*100/$E$9)</f>
        <v>0</v>
      </c>
      <c r="G15" s="23">
        <v>125</v>
      </c>
      <c r="H15" s="23">
        <f>IF(G15=0,,($G$9-G15)*$G$7*100/$G$9)</f>
        <v>123.49397590361446</v>
      </c>
      <c r="I15" s="23"/>
      <c r="J15" s="23">
        <f>IF(I15=0,,($I$9-I15)*$I$7*100/$I$9)</f>
        <v>0</v>
      </c>
      <c r="K15" s="23"/>
      <c r="L15" s="23">
        <f t="shared" si="0"/>
        <v>0</v>
      </c>
      <c r="M15" s="23"/>
      <c r="N15" s="23">
        <f t="shared" si="1"/>
        <v>0</v>
      </c>
      <c r="O15" s="23"/>
      <c r="P15" s="23">
        <f>IF(O15=0,,($O$9-O15)*$O$7*100/$O$9)</f>
        <v>0</v>
      </c>
      <c r="Q15" s="23"/>
      <c r="R15" s="23">
        <f>IF(Q15=0,,($Q$9-Q15)*$Q$7*100/$Q$9)</f>
        <v>0</v>
      </c>
      <c r="S15" s="23"/>
      <c r="T15" s="23">
        <f>IF(S15=0,,($M$9-S15)*$M$7*100/$M$9)</f>
        <v>0</v>
      </c>
      <c r="U15" s="23"/>
      <c r="V15" s="23">
        <f>IF(U15=0,,($U$9-U15)*$U$7*100/$U$9)</f>
        <v>0</v>
      </c>
      <c r="W15" s="23"/>
      <c r="X15" s="23">
        <f>IF(W15=0,,($M$9-W15)*$M$7*100/$M$9)</f>
        <v>0</v>
      </c>
      <c r="Y15" s="23"/>
      <c r="Z15" s="23">
        <f>IF(Y15=0,,($M$9-Y15)*$M$7*100/$M$9)</f>
        <v>0</v>
      </c>
      <c r="AA15" s="25">
        <f t="shared" si="2"/>
        <v>123.49397590361446</v>
      </c>
      <c r="AB15" s="23">
        <v>5</v>
      </c>
      <c r="AC15" s="24"/>
    </row>
    <row r="16" spans="1:29" x14ac:dyDescent="0.3">
      <c r="A16" s="19">
        <v>6</v>
      </c>
      <c r="B16" s="21" t="s">
        <v>43</v>
      </c>
      <c r="C16" s="21" t="s">
        <v>44</v>
      </c>
      <c r="D16" s="21" t="s">
        <v>42</v>
      </c>
      <c r="E16" s="6"/>
      <c r="F16" s="6"/>
      <c r="G16" s="6"/>
      <c r="H16" s="6"/>
      <c r="I16" s="6"/>
      <c r="J16" s="6"/>
      <c r="K16" s="21">
        <v>162</v>
      </c>
      <c r="L16" s="23">
        <f t="shared" si="0"/>
        <v>84.615384615384613</v>
      </c>
      <c r="M16" s="21"/>
      <c r="N16" s="23">
        <f t="shared" si="1"/>
        <v>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25">
        <f t="shared" si="2"/>
        <v>84.615384615384613</v>
      </c>
      <c r="AB16" s="23">
        <f>ROW(B16)-10</f>
        <v>6</v>
      </c>
      <c r="AC16" s="24"/>
    </row>
    <row r="17" spans="1:29" x14ac:dyDescent="0.3">
      <c r="A17" s="19">
        <v>7</v>
      </c>
      <c r="B17" s="21" t="s">
        <v>116</v>
      </c>
      <c r="C17" s="21" t="s">
        <v>193</v>
      </c>
      <c r="D17" s="21" t="s">
        <v>90</v>
      </c>
      <c r="E17" s="6"/>
      <c r="F17" s="21">
        <f>IF(E17=0,,$E$9+1-E17)</f>
        <v>0</v>
      </c>
      <c r="G17" s="21">
        <v>159</v>
      </c>
      <c r="H17" s="23">
        <f t="shared" ref="H17:H22" si="4">IF(G17=0,,($G$9-G17)*$G$7*100/$G$9)</f>
        <v>21.08433734939759</v>
      </c>
      <c r="I17" s="21"/>
      <c r="J17" s="23">
        <f>IF(I17=0,,($I$9-I17)*$I$7*100/$I$9)</f>
        <v>0</v>
      </c>
      <c r="K17" s="21"/>
      <c r="L17" s="23">
        <f t="shared" si="0"/>
        <v>0</v>
      </c>
      <c r="M17" s="21"/>
      <c r="N17" s="23">
        <f t="shared" si="1"/>
        <v>0</v>
      </c>
      <c r="O17" s="28"/>
      <c r="P17" s="23">
        <f>IF(O17=0,,($O$9-O17)*$O$7*100/$O$9)</f>
        <v>0</v>
      </c>
      <c r="Q17" s="28"/>
      <c r="R17" s="23">
        <f>IF(Q17=0,,($Q$9-Q17)*$Q$7*100/$Q$9)</f>
        <v>0</v>
      </c>
      <c r="S17" s="28"/>
      <c r="T17" s="27">
        <f>IF(S17=0,,($M$9-S17)*$M$7*100/$M$9)</f>
        <v>0</v>
      </c>
      <c r="U17" s="21"/>
      <c r="V17" s="23">
        <f t="shared" ref="V17:V22" si="5">IF(U17=0,,($U$9-U17)*$U$7*100/$U$9)</f>
        <v>0</v>
      </c>
      <c r="W17" s="21"/>
      <c r="X17" s="22">
        <f>IF(W17=0,,($M$9-W17)*$M$7*100/$M$9)</f>
        <v>0</v>
      </c>
      <c r="Y17" s="21"/>
      <c r="Z17" s="22">
        <f>IF(Y17=0,,($M$9-Y17)*$M$7*100/$M$9)</f>
        <v>0</v>
      </c>
      <c r="AA17" s="25">
        <f t="shared" si="2"/>
        <v>21.08433734939759</v>
      </c>
      <c r="AB17" s="23">
        <f>ROW(B17)-10</f>
        <v>7</v>
      </c>
      <c r="AC17" s="24"/>
    </row>
    <row r="18" spans="1:29" x14ac:dyDescent="0.3">
      <c r="A18" s="19">
        <v>8</v>
      </c>
      <c r="B18" s="21" t="s">
        <v>400</v>
      </c>
      <c r="C18" s="21" t="s">
        <v>401</v>
      </c>
      <c r="D18" s="21" t="s">
        <v>103</v>
      </c>
      <c r="E18" s="13">
        <v>6</v>
      </c>
      <c r="F18" s="21">
        <f>IF(E18=0,,$E$9+1-E18)</f>
        <v>3</v>
      </c>
      <c r="G18" s="21"/>
      <c r="H18" s="23">
        <f t="shared" si="4"/>
        <v>0</v>
      </c>
      <c r="I18" s="21"/>
      <c r="J18" s="23">
        <f>IF(I18=0,,($I$9-I18)*$I$7*100/$I$9)</f>
        <v>0</v>
      </c>
      <c r="K18" s="21"/>
      <c r="L18" s="23">
        <f t="shared" si="0"/>
        <v>0</v>
      </c>
      <c r="M18" s="21"/>
      <c r="N18" s="23">
        <f t="shared" si="1"/>
        <v>0</v>
      </c>
      <c r="O18" s="28"/>
      <c r="P18" s="23">
        <f>IF(O18=0,,($O$9-O18)*$O$7*100/$O$9)</f>
        <v>0</v>
      </c>
      <c r="Q18" s="13"/>
      <c r="R18" s="23">
        <f>IF(Q18=0,,($Q$9-Q18)*$Q$7*100/$Q$9)</f>
        <v>0</v>
      </c>
      <c r="S18" s="28"/>
      <c r="T18" s="27">
        <f>IF(S18=0,,($M$9-S18)*$M$7*100/$M$9)</f>
        <v>0</v>
      </c>
      <c r="U18" s="21"/>
      <c r="V18" s="23">
        <f t="shared" si="5"/>
        <v>0</v>
      </c>
      <c r="W18" s="21"/>
      <c r="X18" s="22">
        <f>IF(W18=0,,($M$9-W18)*$M$7*100/$M$9)</f>
        <v>0</v>
      </c>
      <c r="Y18" s="21"/>
      <c r="Z18" s="22">
        <f>IF(Y18=0,,($M$9-Y18)*$M$7*100/$M$9)</f>
        <v>0</v>
      </c>
      <c r="AA18" s="25">
        <f t="shared" si="2"/>
        <v>3</v>
      </c>
      <c r="AB18" s="23">
        <f>ROW(B18)-10</f>
        <v>8</v>
      </c>
      <c r="AC18" s="24"/>
    </row>
    <row r="19" spans="1:29" x14ac:dyDescent="0.3">
      <c r="A19" s="19">
        <v>9</v>
      </c>
      <c r="B19" s="21"/>
      <c r="C19" s="21"/>
      <c r="D19" s="21"/>
      <c r="E19" s="6"/>
      <c r="F19" s="21"/>
      <c r="G19" s="6"/>
      <c r="H19" s="23">
        <f t="shared" si="4"/>
        <v>0</v>
      </c>
      <c r="I19" s="6"/>
      <c r="J19" s="23">
        <f>IF(I19=0,,($I$9-I19)*$I$7*100/$I$9)</f>
        <v>0</v>
      </c>
      <c r="K19" s="6"/>
      <c r="L19" s="23">
        <f t="shared" si="0"/>
        <v>0</v>
      </c>
      <c r="M19" s="21"/>
      <c r="N19" s="23">
        <f t="shared" si="1"/>
        <v>0</v>
      </c>
      <c r="O19" s="6"/>
      <c r="P19" s="22"/>
      <c r="Q19" s="6"/>
      <c r="R19" s="23">
        <v>0</v>
      </c>
      <c r="S19" s="6"/>
      <c r="T19" s="7"/>
      <c r="U19" s="21"/>
      <c r="V19" s="23">
        <f t="shared" si="5"/>
        <v>0</v>
      </c>
      <c r="W19" s="21"/>
      <c r="X19" s="22"/>
      <c r="Y19" s="21"/>
      <c r="Z19" s="22"/>
      <c r="AA19" s="25">
        <f t="shared" si="2"/>
        <v>0</v>
      </c>
      <c r="AB19" s="13">
        <f>ROW(B19)-10</f>
        <v>9</v>
      </c>
    </row>
    <row r="20" spans="1:29" x14ac:dyDescent="0.3">
      <c r="A20" s="19">
        <v>10</v>
      </c>
      <c r="B20" s="21"/>
      <c r="C20" s="21"/>
      <c r="D20" s="21"/>
      <c r="E20" s="6"/>
      <c r="F20" s="21">
        <f>IF(E20=0,,$E$9+1-E20)</f>
        <v>0</v>
      </c>
      <c r="G20" s="6"/>
      <c r="H20" s="23">
        <f t="shared" si="4"/>
        <v>0</v>
      </c>
      <c r="I20" s="21"/>
      <c r="J20" s="23">
        <f>IF(I20=0,,($I$9-I20)*$I$7*100/$I$9)</f>
        <v>0</v>
      </c>
      <c r="K20" s="6"/>
      <c r="L20" s="23">
        <f t="shared" si="0"/>
        <v>0</v>
      </c>
      <c r="M20" s="21"/>
      <c r="N20" s="23">
        <v>0</v>
      </c>
      <c r="O20" s="28"/>
      <c r="P20" s="23">
        <f>IF(O20=0,,($O$9-O20)*$O$7*100/$O$9)</f>
        <v>0</v>
      </c>
      <c r="Q20" s="28"/>
      <c r="R20" s="23">
        <f>IF(Q20=0,,($Q$9-Q20)*$Q$7*100/$Q$9)</f>
        <v>0</v>
      </c>
      <c r="S20" s="28"/>
      <c r="T20" s="27">
        <f>IF(S20=0,,($M$9-S20)*$M$7*100/$M$9)</f>
        <v>0</v>
      </c>
      <c r="U20" s="21"/>
      <c r="V20" s="23">
        <f t="shared" si="5"/>
        <v>0</v>
      </c>
      <c r="W20" s="21"/>
      <c r="X20" s="22">
        <f>IF(W20=0,,($M$9-W20)*$M$7*100/$M$9)</f>
        <v>0</v>
      </c>
      <c r="Y20" s="21"/>
      <c r="Z20" s="22">
        <f>IF(Y20=0,,($M$9-Y20)*$M$7*100/$M$9)</f>
        <v>0</v>
      </c>
      <c r="AA20" s="25">
        <f t="shared" si="2"/>
        <v>0</v>
      </c>
      <c r="AB20" s="21">
        <f>ROW(B20)-10</f>
        <v>10</v>
      </c>
    </row>
    <row r="21" spans="1:29" x14ac:dyDescent="0.3">
      <c r="A21" s="19">
        <v>11</v>
      </c>
      <c r="B21" s="21"/>
      <c r="C21" s="21"/>
      <c r="D21" s="23"/>
      <c r="E21" s="13"/>
      <c r="F21" s="23">
        <f>IF(E21=0,,($E$9-E21)*$E$7*100/$E$9)</f>
        <v>0</v>
      </c>
      <c r="G21" s="13"/>
      <c r="H21" s="23">
        <f t="shared" si="4"/>
        <v>0</v>
      </c>
      <c r="I21" s="13"/>
      <c r="J21" s="23">
        <v>0</v>
      </c>
      <c r="K21" s="13"/>
      <c r="L21" s="23">
        <f t="shared" si="0"/>
        <v>0</v>
      </c>
      <c r="M21" s="13"/>
      <c r="N21" s="23">
        <f t="shared" ref="N21:N39" si="6">IF(M21=0,,($M$9-M21)*$M$7*100/$M$9)</f>
        <v>0</v>
      </c>
      <c r="O21" s="13"/>
      <c r="P21" s="23">
        <f>IF(O21=0,,($O$9-O21)*$O$7*100/$O$9)</f>
        <v>0</v>
      </c>
      <c r="Q21" s="13"/>
      <c r="R21" s="23">
        <f>IF(Q21=0,,($Q$9-Q21)*$Q$7*100/$Q$9)</f>
        <v>0</v>
      </c>
      <c r="S21" s="13"/>
      <c r="T21" s="23">
        <f>IF(S21=0,,($M$9-S21)*$M$7*100/$M$9)</f>
        <v>0</v>
      </c>
      <c r="U21" s="13"/>
      <c r="V21" s="23">
        <f t="shared" si="5"/>
        <v>0</v>
      </c>
      <c r="W21" s="13"/>
      <c r="X21" s="23">
        <f>IF(W21=0,,($M$9-W21)*$M$7*100/$M$9)</f>
        <v>0</v>
      </c>
      <c r="Y21" s="13"/>
      <c r="Z21" s="23">
        <f>IF(Y21=0,,($M$9-Y21)*$M$7*100/$M$9)</f>
        <v>0</v>
      </c>
      <c r="AA21" s="25">
        <f t="shared" si="2"/>
        <v>0</v>
      </c>
      <c r="AB21" s="21">
        <v>11</v>
      </c>
    </row>
    <row r="22" spans="1:29" x14ac:dyDescent="0.3">
      <c r="A22" s="19">
        <v>12</v>
      </c>
      <c r="B22" s="21"/>
      <c r="C22" s="21"/>
      <c r="D22" s="21"/>
      <c r="E22" s="6"/>
      <c r="F22" s="21">
        <f>IF(E22=0,,$E$9+1-E22)</f>
        <v>0</v>
      </c>
      <c r="G22" s="6"/>
      <c r="H22" s="23">
        <f t="shared" si="4"/>
        <v>0</v>
      </c>
      <c r="I22" s="21"/>
      <c r="J22" s="23">
        <f>IF(I22=0,,($I$9-I22)*$I$7*100/$I$9)</f>
        <v>0</v>
      </c>
      <c r="K22" s="21"/>
      <c r="L22" s="23">
        <f t="shared" si="0"/>
        <v>0</v>
      </c>
      <c r="M22" s="21"/>
      <c r="N22" s="23">
        <f t="shared" si="6"/>
        <v>0</v>
      </c>
      <c r="O22" s="28"/>
      <c r="P22" s="23">
        <f>IF(O22=0,,($O$9-O22)*$O$7*100/$O$9)</f>
        <v>0</v>
      </c>
      <c r="Q22" s="28"/>
      <c r="R22" s="23">
        <f>IF(Q22=0,,($Q$9-Q22)*$Q$7*100/$Q$9)</f>
        <v>0</v>
      </c>
      <c r="S22" s="28"/>
      <c r="T22" s="27">
        <f>IF(S22=0,,($M$9-S22)*$M$7*100/$M$9)</f>
        <v>0</v>
      </c>
      <c r="U22" s="21"/>
      <c r="V22" s="23">
        <f t="shared" si="5"/>
        <v>0</v>
      </c>
      <c r="W22" s="21"/>
      <c r="X22" s="22">
        <f>IF(W22=0,,($M$9-W22)*$M$7*100/$M$9)</f>
        <v>0</v>
      </c>
      <c r="Y22" s="21"/>
      <c r="Z22" s="22">
        <f>IF(Y22=0,,($M$9-Y22)*$M$7*100/$M$9)</f>
        <v>0</v>
      </c>
      <c r="AA22" s="25">
        <f t="shared" si="2"/>
        <v>0</v>
      </c>
      <c r="AB22" s="21">
        <v>12</v>
      </c>
    </row>
    <row r="23" spans="1:29" x14ac:dyDescent="0.3">
      <c r="A23" s="13">
        <v>13</v>
      </c>
      <c r="B23" s="21"/>
      <c r="C23" s="21"/>
      <c r="D23" s="21"/>
      <c r="E23" s="6"/>
      <c r="F23" s="6"/>
      <c r="G23" s="6"/>
      <c r="H23" s="6"/>
      <c r="I23" s="6"/>
      <c r="J23" s="6"/>
      <c r="K23" s="21"/>
      <c r="L23" s="23">
        <f t="shared" si="0"/>
        <v>0</v>
      </c>
      <c r="M23" s="21"/>
      <c r="N23" s="23">
        <f t="shared" si="6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25">
        <f t="shared" si="2"/>
        <v>0</v>
      </c>
      <c r="AB23" s="21">
        <v>13</v>
      </c>
    </row>
    <row r="24" spans="1:29" x14ac:dyDescent="0.3">
      <c r="A24" s="19">
        <v>14</v>
      </c>
      <c r="B24" s="21"/>
      <c r="C24" s="21"/>
      <c r="D24" s="21"/>
      <c r="E24" s="6"/>
      <c r="F24" s="21">
        <f>IF(E24=0,,$E$9+1-E24)</f>
        <v>0</v>
      </c>
      <c r="G24" s="6"/>
      <c r="H24" s="23">
        <f>IF(G24=0,,($G$9-G24)*$G$7*100/$G$9)</f>
        <v>0</v>
      </c>
      <c r="I24" s="21"/>
      <c r="J24" s="23">
        <f>IF(I24=0,,($I$9-I24)*$I$7*100/$I$9)</f>
        <v>0</v>
      </c>
      <c r="K24" s="6"/>
      <c r="L24" s="23">
        <f t="shared" si="0"/>
        <v>0</v>
      </c>
      <c r="M24" s="21"/>
      <c r="N24" s="23">
        <f t="shared" si="6"/>
        <v>0</v>
      </c>
      <c r="O24" s="28"/>
      <c r="P24" s="23">
        <f>IF(O24=0,,($O$9-O24)*$O$7*100/$O$9)</f>
        <v>0</v>
      </c>
      <c r="Q24" s="28"/>
      <c r="R24" s="23">
        <f>IF(Q24=0,,($Q$9-Q24)*$Q$7*100/$Q$9)</f>
        <v>0</v>
      </c>
      <c r="S24" s="28"/>
      <c r="T24" s="27">
        <f>IF(S24=0,,($M$9-S24)*$M$7*100/$M$9)</f>
        <v>0</v>
      </c>
      <c r="U24" s="21"/>
      <c r="V24" s="23">
        <f>IF(U24=0,,($U$9-U24)*$U$7*100/$U$9)</f>
        <v>0</v>
      </c>
      <c r="W24" s="21"/>
      <c r="X24" s="22">
        <f>IF(W24=0,,($M$9-W24)*$M$7*100/$M$9)</f>
        <v>0</v>
      </c>
      <c r="Y24" s="21"/>
      <c r="Z24" s="22">
        <f>IF(Y24=0,,($M$9-Y24)*$M$7*100/$M$9)</f>
        <v>0</v>
      </c>
      <c r="AA24" s="25">
        <f t="shared" si="2"/>
        <v>0</v>
      </c>
      <c r="AB24" s="21">
        <v>14</v>
      </c>
    </row>
    <row r="25" spans="1:29" x14ac:dyDescent="0.3">
      <c r="A25" s="19">
        <v>15</v>
      </c>
      <c r="B25" s="21"/>
      <c r="C25" s="21"/>
      <c r="D25" s="21"/>
      <c r="E25" s="6"/>
      <c r="F25" s="21">
        <f>IF(E25=0,,$E$9+1-E25)</f>
        <v>0</v>
      </c>
      <c r="G25" s="6"/>
      <c r="H25" s="23">
        <f>IF(G25=0,,($G$9-G25)*$G$7*100/$G$9)</f>
        <v>0</v>
      </c>
      <c r="I25" s="21"/>
      <c r="J25" s="23">
        <f>IF(I25=0,,($I$9-I25)*$I$7*100/$I$9)</f>
        <v>0</v>
      </c>
      <c r="K25" s="21"/>
      <c r="L25" s="23">
        <f t="shared" si="0"/>
        <v>0</v>
      </c>
      <c r="M25" s="21"/>
      <c r="N25" s="23">
        <f t="shared" si="6"/>
        <v>0</v>
      </c>
      <c r="O25" s="13"/>
      <c r="P25" s="23">
        <f>IF(O25=0,,($O$9-O25)*$O$7*100/$O$9)</f>
        <v>0</v>
      </c>
      <c r="Q25" s="28"/>
      <c r="R25" s="23">
        <f>IF(Q25=0,,($Q$9-Q25)*$Q$7*100/$Q$9)</f>
        <v>0</v>
      </c>
      <c r="S25" s="28"/>
      <c r="T25" s="27">
        <f>IF(S25=0,,($M$9-S25)*$M$7*100/$M$9)</f>
        <v>0</v>
      </c>
      <c r="U25" s="21"/>
      <c r="V25" s="23">
        <f>IF(U25=0,,($U$9-U25)*$U$7*100/$U$9)</f>
        <v>0</v>
      </c>
      <c r="W25" s="21"/>
      <c r="X25" s="22">
        <f>IF(W25=0,,($M$9-W25)*$M$7*100/$M$9)</f>
        <v>0</v>
      </c>
      <c r="Y25" s="21"/>
      <c r="Z25" s="22">
        <f>IF(Y25=0,,($M$9-Y25)*$M$7*100/$M$9)</f>
        <v>0</v>
      </c>
      <c r="AA25" s="25">
        <f t="shared" si="2"/>
        <v>0</v>
      </c>
      <c r="AB25" s="21">
        <v>15</v>
      </c>
    </row>
    <row r="26" spans="1:29" x14ac:dyDescent="0.3">
      <c r="A26" s="19">
        <v>16</v>
      </c>
      <c r="B26" s="21"/>
      <c r="C26" s="21"/>
      <c r="D26" s="21"/>
      <c r="E26" s="6"/>
      <c r="F26" s="21">
        <f>IF(E26=0,,$E$9+1-E26)</f>
        <v>0</v>
      </c>
      <c r="G26" s="6"/>
      <c r="H26" s="23">
        <f>IF(G26=0,,($G$9-G26)*$G$7*100/$G$9)</f>
        <v>0</v>
      </c>
      <c r="I26" s="21"/>
      <c r="J26" s="23">
        <f>IF(I26=0,,($I$9-I26)*$I$7*100/$I$9)</f>
        <v>0</v>
      </c>
      <c r="K26" s="6"/>
      <c r="L26" s="23">
        <f t="shared" si="0"/>
        <v>0</v>
      </c>
      <c r="M26" s="21"/>
      <c r="N26" s="23">
        <f t="shared" si="6"/>
        <v>0</v>
      </c>
      <c r="O26" s="28"/>
      <c r="P26" s="23">
        <f>IF(O26=0,,($O$9-O26)*$O$7*100/$O$9)</f>
        <v>0</v>
      </c>
      <c r="Q26" s="13"/>
      <c r="R26" s="23">
        <f>IF(Q26=0,,($Q$9-Q26)*$Q$7*100/$Q$9)</f>
        <v>0</v>
      </c>
      <c r="S26" s="28"/>
      <c r="T26" s="27">
        <f>IF(S26=0,,($M$9-S26)*$M$7*100/$M$9)</f>
        <v>0</v>
      </c>
      <c r="U26" s="21"/>
      <c r="V26" s="23">
        <f>IF(U26=0,,($U$9-U26)*$U$7*100/$U$9)</f>
        <v>0</v>
      </c>
      <c r="W26" s="21"/>
      <c r="X26" s="22">
        <f>IF(W26=0,,($M$9-W26)*$M$7*100/$M$9)</f>
        <v>0</v>
      </c>
      <c r="Y26" s="21"/>
      <c r="Z26" s="22">
        <f>IF(Y26=0,,($M$9-Y26)*$M$7*100/$M$9)</f>
        <v>0</v>
      </c>
      <c r="AA26" s="25">
        <f t="shared" si="2"/>
        <v>0</v>
      </c>
      <c r="AB26" s="6">
        <v>16</v>
      </c>
    </row>
    <row r="27" spans="1:29" x14ac:dyDescent="0.3">
      <c r="A27" s="19">
        <v>17</v>
      </c>
      <c r="B27" s="21"/>
      <c r="C27" s="21"/>
      <c r="D27" s="21"/>
      <c r="E27" s="6"/>
      <c r="F27" s="21">
        <f>IF(E27=0,,$E$9+1-E27)</f>
        <v>0</v>
      </c>
      <c r="G27" s="6"/>
      <c r="H27" s="23">
        <f>IF(G27=0,,($G$9-G27)*$G$7*100/$G$9)</f>
        <v>0</v>
      </c>
      <c r="I27" s="21"/>
      <c r="J27" s="23">
        <f>IF(I27=0,,($I$9-I27)*$I$7*100/$I$9)</f>
        <v>0</v>
      </c>
      <c r="K27" s="6"/>
      <c r="L27" s="23">
        <f t="shared" si="0"/>
        <v>0</v>
      </c>
      <c r="M27" s="21"/>
      <c r="N27" s="23">
        <f t="shared" si="6"/>
        <v>0</v>
      </c>
      <c r="O27" s="28"/>
      <c r="P27" s="23">
        <f>IF(O27=0,,($O$9-O27)*$O$7*100/$O$9)</f>
        <v>0</v>
      </c>
      <c r="Q27" s="28"/>
      <c r="R27" s="23">
        <f>IF(Q27=0,,($Q$9-Q27)*$Q$7*100/$Q$9)</f>
        <v>0</v>
      </c>
      <c r="S27" s="28"/>
      <c r="T27" s="27">
        <f>IF(S27=0,,($M$9-S27)*$M$7*100/$M$9)</f>
        <v>0</v>
      </c>
      <c r="U27" s="21"/>
      <c r="V27" s="23">
        <f>IF(U27=0,,($U$9-U27)*$U$7*100/$U$9)</f>
        <v>0</v>
      </c>
      <c r="W27" s="21"/>
      <c r="X27" s="22">
        <f>IF(W27=0,,($M$9-W27)*$M$7*100/$M$9)</f>
        <v>0</v>
      </c>
      <c r="Y27" s="21"/>
      <c r="Z27" s="22">
        <f>IF(Y27=0,,($M$9-Y27)*$M$7*100/$M$9)</f>
        <v>0</v>
      </c>
      <c r="AA27" s="25">
        <f t="shared" si="2"/>
        <v>0</v>
      </c>
      <c r="AB27" s="6">
        <v>17</v>
      </c>
    </row>
    <row r="28" spans="1:29" x14ac:dyDescent="0.3">
      <c r="A28" s="19">
        <v>18</v>
      </c>
      <c r="B28" s="21"/>
      <c r="C28" s="21"/>
      <c r="D28" s="21"/>
      <c r="E28" s="6"/>
      <c r="F28" s="6"/>
      <c r="G28" s="6"/>
      <c r="H28" s="6"/>
      <c r="I28" s="6"/>
      <c r="J28" s="6"/>
      <c r="K28" s="6"/>
      <c r="L28" s="23">
        <f t="shared" si="0"/>
        <v>0</v>
      </c>
      <c r="M28" s="21"/>
      <c r="N28" s="23">
        <f t="shared" si="6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5">
        <f t="shared" si="2"/>
        <v>0</v>
      </c>
      <c r="AB28" s="6">
        <v>18</v>
      </c>
    </row>
    <row r="29" spans="1:29" x14ac:dyDescent="0.3">
      <c r="A29" s="19">
        <v>19</v>
      </c>
      <c r="B29" s="13"/>
      <c r="C29" s="13"/>
      <c r="D29" s="13"/>
      <c r="E29" s="23"/>
      <c r="F29" s="23">
        <f>IF(E29=0,,($E$9-E29)*$E$7*100/$E$9)</f>
        <v>0</v>
      </c>
      <c r="G29" s="23"/>
      <c r="H29" s="23">
        <f>IF(G29=0,,($G$9-G29)*$G$7*100/$G$9)</f>
        <v>0</v>
      </c>
      <c r="I29" s="23"/>
      <c r="J29" s="23">
        <f>IF(I29=0,,($I$9-I29)*$I$7*100/$I$9)</f>
        <v>0</v>
      </c>
      <c r="K29" s="23"/>
      <c r="L29" s="23">
        <f t="shared" si="0"/>
        <v>0</v>
      </c>
      <c r="M29" s="23"/>
      <c r="N29" s="23">
        <f t="shared" si="6"/>
        <v>0</v>
      </c>
      <c r="O29" s="23"/>
      <c r="P29" s="23">
        <f>IF(O29=0,,($O$9-O29)*$O$7*100/$O$9)</f>
        <v>0</v>
      </c>
      <c r="Q29" s="23"/>
      <c r="R29" s="23">
        <f>IF(Q29=0,,($Q$9-Q29)*$Q$7*100/$Q$9)</f>
        <v>0</v>
      </c>
      <c r="S29" s="23"/>
      <c r="T29" s="23">
        <f>IF(S29=0,,($M$9-S29)*$M$7*100/$M$9)</f>
        <v>0</v>
      </c>
      <c r="U29" s="23"/>
      <c r="V29" s="23">
        <f>IF(U29=0,,($U$9-U29)*$U$7*100/$U$9)</f>
        <v>0</v>
      </c>
      <c r="W29" s="23"/>
      <c r="X29" s="23">
        <f>IF(W29=0,,($M$9-W29)*$M$7*100/$M$9)</f>
        <v>0</v>
      </c>
      <c r="Y29" s="23"/>
      <c r="Z29" s="23">
        <f>IF(Y29=0,,($M$9-Y29)*$M$7*100/$M$9)</f>
        <v>0</v>
      </c>
      <c r="AA29" s="25">
        <f t="shared" si="2"/>
        <v>0</v>
      </c>
      <c r="AB29" s="6">
        <v>19</v>
      </c>
    </row>
    <row r="30" spans="1:29" x14ac:dyDescent="0.3">
      <c r="A30" s="20">
        <v>20</v>
      </c>
      <c r="B30" s="21"/>
      <c r="C30" s="21"/>
      <c r="D30" s="21"/>
      <c r="E30" s="6"/>
      <c r="F30" s="21">
        <f>IF(E30=0,,$E$9+1-E30)</f>
        <v>0</v>
      </c>
      <c r="G30" s="6"/>
      <c r="H30" s="23">
        <f>IF(G30=0,,($G$9-G30)*$G$7*100/$G$9)</f>
        <v>0</v>
      </c>
      <c r="I30" s="21"/>
      <c r="J30" s="23">
        <f>IF(I30=0,,($I$9-I30)*$I$7*100/$I$9)</f>
        <v>0</v>
      </c>
      <c r="K30" s="6"/>
      <c r="L30" s="23">
        <f t="shared" si="0"/>
        <v>0</v>
      </c>
      <c r="M30" s="21"/>
      <c r="N30" s="23">
        <f t="shared" si="6"/>
        <v>0</v>
      </c>
      <c r="O30" s="28"/>
      <c r="P30" s="23">
        <f>IF(O30=0,,($O$9-O30)*$O$7*100/$O$9)</f>
        <v>0</v>
      </c>
      <c r="Q30" s="13"/>
      <c r="R30" s="23">
        <f>IF(Q30=0,,($Q$9-Q30)*$Q$7*100/$Q$9)</f>
        <v>0</v>
      </c>
      <c r="S30" s="28"/>
      <c r="T30" s="27">
        <f>IF(S30=0,,($M$9-S30)*$M$7*100/$M$9)</f>
        <v>0</v>
      </c>
      <c r="U30" s="21"/>
      <c r="V30" s="23">
        <f>IF(U30=0,,($U$9-U30)*$U$7*100/$U$9)</f>
        <v>0</v>
      </c>
      <c r="W30" s="21"/>
      <c r="X30" s="22">
        <f>IF(W30=0,,($M$9-W30)*$M$7*100/$M$9)</f>
        <v>0</v>
      </c>
      <c r="Y30" s="21"/>
      <c r="Z30" s="22">
        <f>IF(Y30=0,,($M$9-Y30)*$M$7*100/$M$9)</f>
        <v>0</v>
      </c>
      <c r="AA30" s="25">
        <f t="shared" si="2"/>
        <v>0</v>
      </c>
      <c r="AB30" s="6">
        <v>20</v>
      </c>
    </row>
    <row r="31" spans="1:29" x14ac:dyDescent="0.3">
      <c r="A31" s="20">
        <v>21</v>
      </c>
      <c r="B31" s="21"/>
      <c r="C31" s="21"/>
      <c r="D31" s="21"/>
      <c r="E31" s="6"/>
      <c r="F31" s="6"/>
      <c r="G31" s="6"/>
      <c r="H31" s="6"/>
      <c r="I31" s="6"/>
      <c r="J31" s="6"/>
      <c r="K31" s="6"/>
      <c r="L31" s="23">
        <f t="shared" si="0"/>
        <v>0</v>
      </c>
      <c r="M31" s="21"/>
      <c r="N31" s="23">
        <f t="shared" si="6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25">
        <f t="shared" si="2"/>
        <v>0</v>
      </c>
      <c r="AB31" s="6">
        <v>21</v>
      </c>
    </row>
    <row r="32" spans="1:29" x14ac:dyDescent="0.3">
      <c r="A32" s="20">
        <v>22</v>
      </c>
      <c r="B32" s="21"/>
      <c r="C32" s="21"/>
      <c r="D32" s="21"/>
      <c r="E32" s="6"/>
      <c r="F32" s="21">
        <f>IF(E32=0,,$E$9+1-E32)</f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21"/>
      <c r="L32" s="23">
        <f t="shared" si="0"/>
        <v>0</v>
      </c>
      <c r="M32" s="21"/>
      <c r="N32" s="23">
        <f t="shared" si="6"/>
        <v>0</v>
      </c>
      <c r="O32" s="28"/>
      <c r="P32" s="23">
        <f>IF(O32=0,,($O$9-O32)*$O$7*100/$O$9)</f>
        <v>0</v>
      </c>
      <c r="Q32" s="28"/>
      <c r="R32" s="23">
        <f>IF(Q32=0,,($Q$9-Q32)*$Q$7*100/$Q$9)</f>
        <v>0</v>
      </c>
      <c r="S32" s="28"/>
      <c r="T32" s="27">
        <f>IF(S32=0,,($M$9-S32)*$M$7*100/$M$9)</f>
        <v>0</v>
      </c>
      <c r="U32" s="21"/>
      <c r="V32" s="23">
        <f>IF(U32=0,,($U$9-U32)*$U$7*100/$U$9)</f>
        <v>0</v>
      </c>
      <c r="W32" s="21"/>
      <c r="X32" s="22">
        <f>IF(W32=0,,($M$9-W32)*$M$7*100/$M$9)</f>
        <v>0</v>
      </c>
      <c r="Y32" s="21"/>
      <c r="Z32" s="22">
        <f>IF(Y32=0,,($M$9-Y32)*$M$7*100/$M$9)</f>
        <v>0</v>
      </c>
      <c r="AA32" s="25">
        <f t="shared" si="2"/>
        <v>0</v>
      </c>
      <c r="AB32" s="6">
        <v>22</v>
      </c>
    </row>
    <row r="33" spans="1:28" x14ac:dyDescent="0.3">
      <c r="A33" s="20">
        <v>23</v>
      </c>
      <c r="B33" s="21"/>
      <c r="C33" s="21"/>
      <c r="D33" s="46"/>
      <c r="E33" s="6"/>
      <c r="F33" s="21">
        <f>IF(E33=0,,$E$9+1-E33)</f>
        <v>0</v>
      </c>
      <c r="G33" s="6"/>
      <c r="H33" s="23">
        <f>IF(G33=0,,($G$9-G33)*$G$7*100/$G$9)</f>
        <v>0</v>
      </c>
      <c r="I33" s="6"/>
      <c r="J33" s="23">
        <f>IF(I33=0,,($I$9-I33)*$I$7*100/$I$9)</f>
        <v>0</v>
      </c>
      <c r="K33" s="21"/>
      <c r="L33" s="23">
        <f t="shared" si="0"/>
        <v>0</v>
      </c>
      <c r="M33" s="21"/>
      <c r="N33" s="23">
        <f t="shared" si="6"/>
        <v>0</v>
      </c>
      <c r="O33" s="28"/>
      <c r="P33" s="23">
        <f>IF(O33=0,,($O$9-O33)*$O$7*100/$O$9)</f>
        <v>0</v>
      </c>
      <c r="Q33" s="28"/>
      <c r="R33" s="23">
        <f>IF(Q33=0,,($Q$9-Q33)*$Q$7*100/$Q$9)</f>
        <v>0</v>
      </c>
      <c r="S33" s="28"/>
      <c r="T33" s="27">
        <f>IF(S33=0,,($M$9-S33)*$M$7*100/$M$9)</f>
        <v>0</v>
      </c>
      <c r="U33" s="21"/>
      <c r="V33" s="23">
        <f>IF(U33=0,,($U$9-U33)*$U$7*100/$U$9)</f>
        <v>0</v>
      </c>
      <c r="W33" s="21"/>
      <c r="X33" s="22">
        <f>IF(W33=0,,($M$9-W33)*$M$7*100/$M$9)</f>
        <v>0</v>
      </c>
      <c r="Y33" s="21"/>
      <c r="Z33" s="22">
        <f>IF(Y33=0,,($M$9-Y33)*$M$7*100/$M$9)</f>
        <v>0</v>
      </c>
      <c r="AA33" s="25">
        <f t="shared" si="2"/>
        <v>0</v>
      </c>
      <c r="AB33" s="6">
        <v>23</v>
      </c>
    </row>
    <row r="34" spans="1:28" x14ac:dyDescent="0.3">
      <c r="A34" s="20">
        <v>24</v>
      </c>
      <c r="B34" s="13"/>
      <c r="C34" s="13"/>
      <c r="D34" s="44"/>
      <c r="E34" s="23"/>
      <c r="F34" s="23">
        <f>IF(E34=0,,($E$9-E34)*$E$7*100/$E$9)</f>
        <v>0</v>
      </c>
      <c r="G34" s="23"/>
      <c r="H34" s="23">
        <f>IF(G34=0,,($G$9-G34)*$G$7*100/$G$9)</f>
        <v>0</v>
      </c>
      <c r="I34" s="23"/>
      <c r="J34" s="23">
        <f>IF(I34=0,,($I$9-I34)*$I$7*100/$I$9)</f>
        <v>0</v>
      </c>
      <c r="K34" s="23"/>
      <c r="L34" s="23">
        <f t="shared" si="0"/>
        <v>0</v>
      </c>
      <c r="M34" s="23"/>
      <c r="N34" s="23">
        <f t="shared" si="6"/>
        <v>0</v>
      </c>
      <c r="O34" s="23"/>
      <c r="P34" s="23">
        <f>IF(O34=0,,($O$9-O34)*$O$7*100/$O$9)</f>
        <v>0</v>
      </c>
      <c r="Q34" s="23"/>
      <c r="R34" s="23">
        <f>IF(Q34=0,,($Q$9-Q34)*$Q$7*100/$Q$9)</f>
        <v>0</v>
      </c>
      <c r="S34" s="23"/>
      <c r="T34" s="23">
        <f>IF(S34=0,,($M$9-S34)*$M$7*100/$M$9)</f>
        <v>0</v>
      </c>
      <c r="U34" s="23"/>
      <c r="V34" s="23">
        <f>IF(U34=0,,($U$9-U34)*$U$7*100/$U$9)</f>
        <v>0</v>
      </c>
      <c r="W34" s="23"/>
      <c r="X34" s="23">
        <f>IF(W34=0,,($M$9-W34)*$M$7*100/$M$9)</f>
        <v>0</v>
      </c>
      <c r="Y34" s="23"/>
      <c r="Z34" s="23">
        <f>IF(Y34=0,,($M$9-Y34)*$M$7*100/$M$9)</f>
        <v>0</v>
      </c>
      <c r="AA34" s="25">
        <f t="shared" si="2"/>
        <v>0</v>
      </c>
      <c r="AB34" s="6">
        <v>24</v>
      </c>
    </row>
    <row r="35" spans="1:28" x14ac:dyDescent="0.3">
      <c r="A35" s="20">
        <v>25</v>
      </c>
      <c r="B35" s="21"/>
      <c r="C35" s="21"/>
      <c r="D35" s="40"/>
      <c r="E35" s="6"/>
      <c r="F35" s="6"/>
      <c r="G35" s="6"/>
      <c r="H35" s="6"/>
      <c r="I35" s="6"/>
      <c r="J35" s="6"/>
      <c r="K35" s="6"/>
      <c r="L35" s="23">
        <f t="shared" si="0"/>
        <v>0</v>
      </c>
      <c r="M35" s="21"/>
      <c r="N35" s="23">
        <f t="shared" si="6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25">
        <f t="shared" si="2"/>
        <v>0</v>
      </c>
      <c r="AB35" s="6">
        <v>25</v>
      </c>
    </row>
    <row r="36" spans="1:28" x14ac:dyDescent="0.3">
      <c r="A36" s="20">
        <v>26</v>
      </c>
      <c r="B36" s="21"/>
      <c r="C36" s="21"/>
      <c r="D36" s="40"/>
      <c r="E36" s="6"/>
      <c r="F36" s="21">
        <f>IF(E36=0,,$E$9+1-E36)</f>
        <v>0</v>
      </c>
      <c r="G36" s="6"/>
      <c r="H36" s="23">
        <f>IF(G36=0,,($G$9-G36)*$G$7*100/$G$9)</f>
        <v>0</v>
      </c>
      <c r="I36" s="6"/>
      <c r="J36" s="23">
        <f>IF(I36=0,,($I$9-I36)*$I$7*100/$I$9)</f>
        <v>0</v>
      </c>
      <c r="K36" s="6"/>
      <c r="L36" s="23">
        <f t="shared" si="0"/>
        <v>0</v>
      </c>
      <c r="M36" s="21"/>
      <c r="N36" s="23">
        <f t="shared" si="6"/>
        <v>0</v>
      </c>
      <c r="O36" s="6"/>
      <c r="P36" s="22">
        <f>IF(O36=0,,($M$9-O36)*$M$7*100/$M$9)</f>
        <v>0</v>
      </c>
      <c r="Q36" s="6"/>
      <c r="R36" s="23">
        <f>IF(Q36=0,,($Q$9-Q36)*$Q$7*100/$Q$9)</f>
        <v>0</v>
      </c>
      <c r="S36" s="6"/>
      <c r="T36" s="7">
        <f>IF(S36=0,,($M$9-S36)*$M$7*100/$M$9)</f>
        <v>0</v>
      </c>
      <c r="U36" s="21"/>
      <c r="V36" s="23">
        <f>IF(U36=0,,($U$9-U36)*$U$7*100/$U$9)</f>
        <v>0</v>
      </c>
      <c r="W36" s="21"/>
      <c r="X36" s="22">
        <f>IF(W36=0,,($M$9-W36)*$M$7*100/$M$9)</f>
        <v>0</v>
      </c>
      <c r="Y36" s="21"/>
      <c r="Z36" s="22">
        <f>IF(Y36=0,,($M$9-Y36)*$M$7*100/$M$9)</f>
        <v>0</v>
      </c>
      <c r="AA36" s="25">
        <f t="shared" si="2"/>
        <v>0</v>
      </c>
      <c r="AB36" s="6">
        <v>26</v>
      </c>
    </row>
    <row r="37" spans="1:28" x14ac:dyDescent="0.3">
      <c r="A37" s="20">
        <v>27</v>
      </c>
      <c r="B37" s="13"/>
      <c r="C37" s="13"/>
      <c r="D37" s="44"/>
      <c r="E37" s="13"/>
      <c r="F37" s="13">
        <f>IF(E37=0,,$E$9+1-E37)</f>
        <v>0</v>
      </c>
      <c r="G37" s="13"/>
      <c r="H37" s="23">
        <f>IF(G37=0,,($G$9-G37)*$G$7*100/$G$9)</f>
        <v>0</v>
      </c>
      <c r="I37" s="13"/>
      <c r="J37" s="23">
        <f>IF(I37=0,,($I$9-I37)*$I$7*100/$I$9)</f>
        <v>0</v>
      </c>
      <c r="K37" s="13"/>
      <c r="L37" s="23">
        <f t="shared" si="0"/>
        <v>0</v>
      </c>
      <c r="M37" s="13"/>
      <c r="N37" s="23">
        <f t="shared" si="6"/>
        <v>0</v>
      </c>
      <c r="O37" s="13"/>
      <c r="P37" s="23">
        <f>IF(O37=0,,($O$9-O37)*$O$7*100/$O$9)</f>
        <v>0</v>
      </c>
      <c r="Q37" s="13"/>
      <c r="R37" s="23">
        <f>IF(Q37=0,,($Q$9-Q37)*$Q$7*100/$Q$9)</f>
        <v>0</v>
      </c>
      <c r="S37" s="13"/>
      <c r="T37" s="23">
        <f>IF(S37=0,,($M$9-S37)*$M$7*100/$M$9)</f>
        <v>0</v>
      </c>
      <c r="U37" s="13"/>
      <c r="V37" s="23">
        <f>IF(U37=0,,($U$9-U37)*$U$7*100/$U$9)</f>
        <v>0</v>
      </c>
      <c r="W37" s="13"/>
      <c r="X37" s="23">
        <f>IF(W37=0,,($M$9-W37)*$M$7*100/$M$9)</f>
        <v>0</v>
      </c>
      <c r="Y37" s="13"/>
      <c r="Z37" s="23">
        <f>IF(Y37=0,,($M$9-Y37)*$M$7*100/$M$9)</f>
        <v>0</v>
      </c>
      <c r="AA37" s="25">
        <f t="shared" si="2"/>
        <v>0</v>
      </c>
      <c r="AB37" s="6">
        <v>27</v>
      </c>
    </row>
    <row r="38" spans="1:28" x14ac:dyDescent="0.3">
      <c r="A38" s="20">
        <v>28</v>
      </c>
      <c r="B38" s="21"/>
      <c r="C38" s="21"/>
      <c r="D38" s="40"/>
      <c r="E38" s="45"/>
      <c r="F38" s="21">
        <f>IF(E38=0,,$E$9+1-E38)</f>
        <v>0</v>
      </c>
      <c r="G38" s="6"/>
      <c r="H38" s="23">
        <f>IF(G38=0,,($G$9-G38)*$G$7*100/$G$9)</f>
        <v>0</v>
      </c>
      <c r="I38" s="6"/>
      <c r="J38" s="23">
        <f>IF(I38=0,,($I$9-I38)*$I$7*100/$I$9)</f>
        <v>0</v>
      </c>
      <c r="K38" s="6"/>
      <c r="L38" s="23">
        <f t="shared" si="0"/>
        <v>0</v>
      </c>
      <c r="M38" s="21"/>
      <c r="N38" s="23">
        <f t="shared" si="6"/>
        <v>0</v>
      </c>
      <c r="O38" s="6"/>
      <c r="P38" s="22">
        <f>IF(O38=0,,($M$9-O38)*$M$7*100/$M$9)</f>
        <v>0</v>
      </c>
      <c r="Q38" s="6"/>
      <c r="R38" s="23">
        <f>IF(Q38=0,,($Q$9-Q38)*$Q$7*100/$Q$9)</f>
        <v>0</v>
      </c>
      <c r="S38" s="6"/>
      <c r="T38" s="7">
        <f>IF(S38=0,,($M$9-S38)*$M$7*100/$M$9)</f>
        <v>0</v>
      </c>
      <c r="U38" s="21"/>
      <c r="V38" s="23">
        <f>IF(U38=0,,($U$9-U38)*$U$7*100/$U$9)</f>
        <v>0</v>
      </c>
      <c r="W38" s="21"/>
      <c r="X38" s="22">
        <f>IF(W38=0,,($M$9-W38)*$M$7*100/$M$9)</f>
        <v>0</v>
      </c>
      <c r="Y38" s="21"/>
      <c r="Z38" s="22">
        <f>IF(Y38=0,,($M$9-Y38)*$M$7*100/$M$9)</f>
        <v>0</v>
      </c>
      <c r="AA38" s="25">
        <f t="shared" si="2"/>
        <v>0</v>
      </c>
      <c r="AB38" s="6">
        <v>28</v>
      </c>
    </row>
    <row r="39" spans="1:28" x14ac:dyDescent="0.3">
      <c r="A39" s="20">
        <v>29</v>
      </c>
      <c r="B39" s="21"/>
      <c r="C39" s="21"/>
      <c r="D39" s="21"/>
      <c r="E39" s="45"/>
      <c r="F39" s="6"/>
      <c r="G39" s="6"/>
      <c r="H39" s="6"/>
      <c r="I39" s="6"/>
      <c r="J39" s="6"/>
      <c r="K39" s="6"/>
      <c r="L39" s="23">
        <f t="shared" si="0"/>
        <v>0</v>
      </c>
      <c r="M39" s="21"/>
      <c r="N39" s="23">
        <f t="shared" si="6"/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25">
        <f t="shared" si="2"/>
        <v>0</v>
      </c>
      <c r="AB39" s="6">
        <v>29</v>
      </c>
    </row>
    <row r="40" spans="1:28" x14ac:dyDescent="0.3">
      <c r="A40" s="60" t="s">
        <v>11</v>
      </c>
      <c r="B40" s="60"/>
      <c r="C40" s="61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2:AA21">
    <sortCondition descending="1" ref="AA12:AA21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K33" sqref="K3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18.33203125" bestFit="1" customWidth="1"/>
    <col min="19" max="19" width="15.44140625" bestFit="1" customWidth="1"/>
    <col min="20" max="20" width="19.6640625" bestFit="1" customWidth="1"/>
  </cols>
  <sheetData>
    <row r="1" spans="1:28" ht="31.2" x14ac:dyDescent="0.6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8" x14ac:dyDescent="0.3">
      <c r="E2" s="67" t="s">
        <v>14</v>
      </c>
      <c r="F2" s="67"/>
      <c r="G2" s="14">
        <f>COUNTA(B11:B45)</f>
        <v>22</v>
      </c>
    </row>
    <row r="3" spans="1:28" x14ac:dyDescent="0.3">
      <c r="B3" s="2"/>
      <c r="E3" s="67" t="s">
        <v>16</v>
      </c>
      <c r="F3" s="67"/>
      <c r="G3" s="14">
        <v>8</v>
      </c>
    </row>
    <row r="4" spans="1:28" x14ac:dyDescent="0.3">
      <c r="B4" s="52"/>
      <c r="C4" s="3"/>
    </row>
    <row r="6" spans="1:28" x14ac:dyDescent="0.3">
      <c r="D6" s="1" t="s">
        <v>0</v>
      </c>
      <c r="E6" s="55" t="s">
        <v>165</v>
      </c>
      <c r="F6" s="55"/>
      <c r="G6" s="55" t="s">
        <v>366</v>
      </c>
      <c r="H6" s="55"/>
      <c r="I6" s="55" t="s">
        <v>194</v>
      </c>
      <c r="J6" s="55"/>
      <c r="K6" s="55" t="s">
        <v>424</v>
      </c>
      <c r="L6" s="55"/>
      <c r="M6" s="55"/>
      <c r="N6" s="55"/>
      <c r="O6" s="57"/>
      <c r="P6" s="58"/>
      <c r="Q6" s="55"/>
      <c r="R6" s="55"/>
      <c r="S6" s="55"/>
      <c r="T6" s="55"/>
      <c r="U6" s="55"/>
      <c r="V6" s="55"/>
      <c r="W6" s="55"/>
      <c r="X6" s="55"/>
    </row>
    <row r="7" spans="1:28" x14ac:dyDescent="0.3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8" x14ac:dyDescent="0.3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45962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AA8" s="14"/>
    </row>
    <row r="9" spans="1:28" x14ac:dyDescent="0.3">
      <c r="D9" s="1" t="s">
        <v>2</v>
      </c>
      <c r="E9" s="55">
        <v>14</v>
      </c>
      <c r="F9" s="55"/>
      <c r="G9" s="55">
        <v>15</v>
      </c>
      <c r="H9" s="55"/>
      <c r="I9" s="55">
        <v>273</v>
      </c>
      <c r="J9" s="55"/>
      <c r="K9" s="55">
        <v>17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3">
      <c r="A11" s="20">
        <f t="shared" ref="A11:A19" si="0">Z11</f>
        <v>1</v>
      </c>
      <c r="B11" s="33" t="s">
        <v>350</v>
      </c>
      <c r="C11" s="33" t="s">
        <v>351</v>
      </c>
      <c r="D11" s="33" t="s">
        <v>45</v>
      </c>
      <c r="E11" s="33">
        <v>1</v>
      </c>
      <c r="F11" s="51">
        <f t="shared" ref="F11:F19" si="1">IF(E11=0,,($E$9-E11)*$E$7*100/$E$9)</f>
        <v>185.71428571428572</v>
      </c>
      <c r="G11" s="33"/>
      <c r="H11" s="51">
        <f>IF(G11=0,,($G$9-G11)*$G$7*100/$G$9)</f>
        <v>0</v>
      </c>
      <c r="I11" s="33">
        <v>11</v>
      </c>
      <c r="J11" s="51">
        <f t="shared" ref="J11:J36" si="2">IF(I11=0,,($I$9-I11)*$I$7*100/$I$9)</f>
        <v>479.85347985347983</v>
      </c>
      <c r="K11" s="33">
        <v>7</v>
      </c>
      <c r="L11" s="51">
        <f>IF(K11=0,,($K$9-K11)*$K$7*100/$K$9)</f>
        <v>117.64705882352941</v>
      </c>
      <c r="M11" s="33"/>
      <c r="N11" s="51">
        <f t="shared" ref="N11:N19" si="3">IF(M11=0,,($M$9-M11)*$M$7*100/$M$9)</f>
        <v>0</v>
      </c>
      <c r="O11" s="32"/>
      <c r="P11" s="31">
        <f t="shared" ref="P11:P19" si="4">IF(O11=0,,($O$9-O11)*$O$7*100/$O$9)</f>
        <v>0</v>
      </c>
      <c r="Q11" s="32"/>
      <c r="R11" s="31">
        <f t="shared" ref="R11:R36" si="5">IF(Q11=0,,($Q$9-Q11)*$Q$7*100/$Q$9)</f>
        <v>0</v>
      </c>
      <c r="S11" s="32"/>
      <c r="T11" s="31">
        <f t="shared" ref="T11:T36" si="6">IF(S11=0,,($S$9-S11)*$S$7*100/$S$9)</f>
        <v>0</v>
      </c>
      <c r="U11" s="32"/>
      <c r="V11" s="31">
        <f t="shared" ref="V11:V36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36" si="9">SUM(F11,H11,J11,N11,P11,R11,V11,X11,L11,T11)</f>
        <v>783.21482439129488</v>
      </c>
      <c r="Z11" s="6">
        <f t="shared" ref="Z11:Z39" si="10">ROW(B11)-10</f>
        <v>1</v>
      </c>
      <c r="AA11" s="6">
        <f>COUNTA(E11,O11,G11,I11,M11,#REF!)</f>
        <v>3</v>
      </c>
      <c r="AB11" s="16">
        <f t="shared" ref="AB11:AB19" si="11">AA11/$G$3</f>
        <v>0.375</v>
      </c>
    </row>
    <row r="12" spans="1:28" x14ac:dyDescent="0.3">
      <c r="A12" s="20">
        <f t="shared" si="0"/>
        <v>2</v>
      </c>
      <c r="B12" s="13" t="s">
        <v>63</v>
      </c>
      <c r="C12" s="13" t="s">
        <v>192</v>
      </c>
      <c r="D12" s="36" t="s">
        <v>163</v>
      </c>
      <c r="E12" s="33">
        <v>3</v>
      </c>
      <c r="F12" s="51">
        <f t="shared" si="1"/>
        <v>157.14285714285714</v>
      </c>
      <c r="G12" s="33"/>
      <c r="H12" s="51">
        <f>IF(G12=0,,($G$9-G12)*$G$7*100/$G$9)</f>
        <v>0</v>
      </c>
      <c r="I12" s="33">
        <v>27</v>
      </c>
      <c r="J12" s="51">
        <f t="shared" si="2"/>
        <v>450.54945054945057</v>
      </c>
      <c r="K12" s="33"/>
      <c r="L12" s="51">
        <f>IF(K12=0,,($K$9-K12)*$K$7*100/$K$9)</f>
        <v>0</v>
      </c>
      <c r="M12" s="33"/>
      <c r="N12" s="51">
        <f t="shared" si="3"/>
        <v>0</v>
      </c>
      <c r="O12" s="32"/>
      <c r="P12" s="31">
        <f t="shared" si="4"/>
        <v>0</v>
      </c>
      <c r="Q12" s="32"/>
      <c r="R12" s="31">
        <f t="shared" si="5"/>
        <v>0</v>
      </c>
      <c r="S12" s="32"/>
      <c r="T12" s="31">
        <f t="shared" si="6"/>
        <v>0</v>
      </c>
      <c r="U12" s="32"/>
      <c r="V12" s="31">
        <f t="shared" si="7"/>
        <v>0</v>
      </c>
      <c r="W12" s="6"/>
      <c r="X12" s="7">
        <f t="shared" si="8"/>
        <v>0</v>
      </c>
      <c r="Y12" s="8">
        <f t="shared" si="9"/>
        <v>607.69230769230774</v>
      </c>
      <c r="Z12" s="6">
        <f t="shared" si="10"/>
        <v>2</v>
      </c>
      <c r="AA12" s="6">
        <f>COUNTA(E12,O12,G12,I12,M12,#REF!)</f>
        <v>3</v>
      </c>
      <c r="AB12" s="16">
        <f t="shared" si="11"/>
        <v>0.375</v>
      </c>
    </row>
    <row r="13" spans="1:28" x14ac:dyDescent="0.3">
      <c r="A13" s="20">
        <f t="shared" si="0"/>
        <v>3</v>
      </c>
      <c r="B13" s="13" t="s">
        <v>111</v>
      </c>
      <c r="C13" s="13" t="s">
        <v>83</v>
      </c>
      <c r="D13" s="36" t="s">
        <v>45</v>
      </c>
      <c r="E13" s="33">
        <v>7</v>
      </c>
      <c r="F13" s="51">
        <f t="shared" si="1"/>
        <v>100</v>
      </c>
      <c r="G13" s="33">
        <v>3</v>
      </c>
      <c r="H13" s="51">
        <f>IF(G13=0,,($G$9-G13)*$G$7*100/$G$9)</f>
        <v>160</v>
      </c>
      <c r="I13" s="33">
        <v>114</v>
      </c>
      <c r="J13" s="51">
        <f t="shared" si="2"/>
        <v>291.20879120879118</v>
      </c>
      <c r="K13" s="33"/>
      <c r="L13" s="51">
        <f>IF(K13=0,,($K$9-K13)*$K$7*100/$K$9)</f>
        <v>0</v>
      </c>
      <c r="M13" s="33"/>
      <c r="N13" s="51">
        <f t="shared" si="3"/>
        <v>0</v>
      </c>
      <c r="O13" s="32"/>
      <c r="P13" s="31">
        <f t="shared" si="4"/>
        <v>0</v>
      </c>
      <c r="Q13" s="31"/>
      <c r="R13" s="31">
        <f t="shared" si="5"/>
        <v>0</v>
      </c>
      <c r="S13" s="31"/>
      <c r="T13" s="31">
        <f t="shared" si="6"/>
        <v>0</v>
      </c>
      <c r="U13" s="32"/>
      <c r="V13" s="31">
        <f t="shared" si="7"/>
        <v>0</v>
      </c>
      <c r="W13" s="6"/>
      <c r="X13" s="7">
        <f t="shared" si="8"/>
        <v>0</v>
      </c>
      <c r="Y13" s="8">
        <f t="shared" si="9"/>
        <v>551.20879120879113</v>
      </c>
      <c r="Z13" s="6">
        <f t="shared" si="10"/>
        <v>3</v>
      </c>
      <c r="AA13" s="6">
        <f>COUNTA(E13,O13,G13,I13,M13,#REF!)</f>
        <v>4</v>
      </c>
      <c r="AB13" s="16">
        <f t="shared" si="11"/>
        <v>0.5</v>
      </c>
    </row>
    <row r="14" spans="1:28" x14ac:dyDescent="0.3">
      <c r="A14" s="20">
        <f t="shared" si="0"/>
        <v>4</v>
      </c>
      <c r="B14" s="33" t="s">
        <v>66</v>
      </c>
      <c r="C14" s="33" t="s">
        <v>67</v>
      </c>
      <c r="D14" s="36" t="s">
        <v>127</v>
      </c>
      <c r="E14" s="33">
        <v>2</v>
      </c>
      <c r="F14" s="51">
        <f t="shared" si="1"/>
        <v>171.42857142857142</v>
      </c>
      <c r="G14" s="33"/>
      <c r="H14" s="51">
        <f>IF(G14=0,,($G$9-G14)*$G$7*100/$G$9)</f>
        <v>0</v>
      </c>
      <c r="I14" s="33">
        <v>77</v>
      </c>
      <c r="J14" s="51">
        <f t="shared" si="2"/>
        <v>358.97435897435895</v>
      </c>
      <c r="K14" s="33"/>
      <c r="L14" s="51">
        <f>IF(K14=0,,($K$9-K14)*$K$7*100/$K$9)</f>
        <v>0</v>
      </c>
      <c r="M14" s="33"/>
      <c r="N14" s="51">
        <f t="shared" si="3"/>
        <v>0</v>
      </c>
      <c r="O14" s="32"/>
      <c r="P14" s="31">
        <f t="shared" si="4"/>
        <v>0</v>
      </c>
      <c r="Q14" s="32"/>
      <c r="R14" s="31">
        <f t="shared" si="5"/>
        <v>0</v>
      </c>
      <c r="S14" s="32"/>
      <c r="T14" s="31">
        <f t="shared" si="6"/>
        <v>0</v>
      </c>
      <c r="U14" s="32"/>
      <c r="V14" s="31">
        <f t="shared" si="7"/>
        <v>0</v>
      </c>
      <c r="W14" s="6"/>
      <c r="X14" s="7">
        <f t="shared" si="8"/>
        <v>0</v>
      </c>
      <c r="Y14" s="8">
        <f t="shared" si="9"/>
        <v>530.40293040293034</v>
      </c>
      <c r="Z14" s="6">
        <f t="shared" si="10"/>
        <v>4</v>
      </c>
      <c r="AA14" s="6">
        <f>COUNTA(E14,O14,G14,I14,M14,#REF!)</f>
        <v>3</v>
      </c>
      <c r="AB14" s="16">
        <f t="shared" si="11"/>
        <v>0.375</v>
      </c>
    </row>
    <row r="15" spans="1:28" x14ac:dyDescent="0.3">
      <c r="A15" s="20">
        <f t="shared" si="0"/>
        <v>5</v>
      </c>
      <c r="B15" s="13" t="s">
        <v>57</v>
      </c>
      <c r="C15" s="13" t="s">
        <v>58</v>
      </c>
      <c r="D15" s="36" t="s">
        <v>127</v>
      </c>
      <c r="E15" s="33">
        <v>5</v>
      </c>
      <c r="F15" s="51">
        <f t="shared" si="1"/>
        <v>128.57142857142858</v>
      </c>
      <c r="G15" s="33"/>
      <c r="H15" s="51"/>
      <c r="I15" s="33">
        <v>55</v>
      </c>
      <c r="J15" s="51">
        <f t="shared" si="2"/>
        <v>399.26739926739924</v>
      </c>
      <c r="K15" s="33"/>
      <c r="L15" s="51"/>
      <c r="M15" s="33"/>
      <c r="N15" s="51">
        <f t="shared" si="3"/>
        <v>0</v>
      </c>
      <c r="O15" s="32"/>
      <c r="P15" s="31">
        <f t="shared" si="4"/>
        <v>0</v>
      </c>
      <c r="Q15" s="31"/>
      <c r="R15" s="31">
        <f t="shared" si="5"/>
        <v>0</v>
      </c>
      <c r="S15" s="31"/>
      <c r="T15" s="31">
        <f t="shared" si="6"/>
        <v>0</v>
      </c>
      <c r="U15" s="32"/>
      <c r="V15" s="31">
        <f t="shared" si="7"/>
        <v>0</v>
      </c>
      <c r="W15" s="6"/>
      <c r="X15" s="7">
        <f t="shared" si="8"/>
        <v>0</v>
      </c>
      <c r="Y15" s="8">
        <f t="shared" si="9"/>
        <v>527.8388278388278</v>
      </c>
      <c r="Z15" s="6">
        <f t="shared" si="10"/>
        <v>5</v>
      </c>
      <c r="AA15" s="6">
        <f>COUNTA(E15,O15,G15,I15,M15,#REF!)</f>
        <v>3</v>
      </c>
      <c r="AB15" s="16">
        <f t="shared" si="11"/>
        <v>0.375</v>
      </c>
    </row>
    <row r="16" spans="1:28" x14ac:dyDescent="0.3">
      <c r="A16" s="20">
        <f t="shared" si="0"/>
        <v>6</v>
      </c>
      <c r="B16" s="33" t="s">
        <v>77</v>
      </c>
      <c r="C16" s="33" t="s">
        <v>352</v>
      </c>
      <c r="D16" s="36" t="s">
        <v>163</v>
      </c>
      <c r="E16" s="33">
        <v>3</v>
      </c>
      <c r="F16" s="51">
        <f t="shared" si="1"/>
        <v>157.14285714285714</v>
      </c>
      <c r="G16" s="33"/>
      <c r="H16" s="51">
        <f>IF(G16=0,,($G$9-G16)*$G$7*100/$G$9)</f>
        <v>0</v>
      </c>
      <c r="I16" s="33">
        <v>152</v>
      </c>
      <c r="J16" s="51">
        <f t="shared" si="2"/>
        <v>221.61172161172161</v>
      </c>
      <c r="K16" s="33"/>
      <c r="L16" s="51">
        <f>IF(K16=0,,($K$9-K16)*$K$7*100/$K$9)</f>
        <v>0</v>
      </c>
      <c r="M16" s="33"/>
      <c r="N16" s="51">
        <f t="shared" si="3"/>
        <v>0</v>
      </c>
      <c r="O16" s="32"/>
      <c r="P16" s="31">
        <f t="shared" si="4"/>
        <v>0</v>
      </c>
      <c r="Q16" s="31"/>
      <c r="R16" s="31">
        <f t="shared" si="5"/>
        <v>0</v>
      </c>
      <c r="S16" s="31"/>
      <c r="T16" s="31">
        <f t="shared" si="6"/>
        <v>0</v>
      </c>
      <c r="U16" s="32"/>
      <c r="V16" s="31">
        <f t="shared" si="7"/>
        <v>0</v>
      </c>
      <c r="W16" s="6"/>
      <c r="X16" s="7">
        <f t="shared" si="8"/>
        <v>0</v>
      </c>
      <c r="Y16" s="8">
        <f t="shared" si="9"/>
        <v>378.75457875457874</v>
      </c>
      <c r="Z16" s="6">
        <f t="shared" si="10"/>
        <v>6</v>
      </c>
      <c r="AA16" s="6">
        <f>COUNTA(E16,O16,G16,I16,M16,#REF!)</f>
        <v>3</v>
      </c>
      <c r="AB16" s="16">
        <f t="shared" si="11"/>
        <v>0.375</v>
      </c>
    </row>
    <row r="17" spans="1:28" x14ac:dyDescent="0.3">
      <c r="A17" s="20">
        <f t="shared" si="0"/>
        <v>7</v>
      </c>
      <c r="B17" s="21" t="s">
        <v>64</v>
      </c>
      <c r="C17" s="21" t="s">
        <v>65</v>
      </c>
      <c r="D17" s="36" t="s">
        <v>127</v>
      </c>
      <c r="E17" s="33"/>
      <c r="F17" s="51">
        <f t="shared" si="1"/>
        <v>0</v>
      </c>
      <c r="G17" s="33"/>
      <c r="H17" s="51">
        <f>IF(G17=0,,($G$9-G17)*$G$7*100/$G$9)</f>
        <v>0</v>
      </c>
      <c r="I17" s="33">
        <v>73</v>
      </c>
      <c r="J17" s="51">
        <f t="shared" si="2"/>
        <v>366.30036630036631</v>
      </c>
      <c r="K17" s="33"/>
      <c r="L17" s="51">
        <f>IF(K17=0,,($K$9-K17)*$K$7*100/$K$9)</f>
        <v>0</v>
      </c>
      <c r="M17" s="33"/>
      <c r="N17" s="51">
        <f t="shared" si="3"/>
        <v>0</v>
      </c>
      <c r="O17" s="32"/>
      <c r="P17" s="31">
        <f t="shared" si="4"/>
        <v>0</v>
      </c>
      <c r="Q17" s="31"/>
      <c r="R17" s="31">
        <f t="shared" si="5"/>
        <v>0</v>
      </c>
      <c r="S17" s="31"/>
      <c r="T17" s="31">
        <f t="shared" si="6"/>
        <v>0</v>
      </c>
      <c r="U17" s="32"/>
      <c r="V17" s="31">
        <f t="shared" si="7"/>
        <v>0</v>
      </c>
      <c r="W17" s="6"/>
      <c r="X17" s="7">
        <f t="shared" si="8"/>
        <v>0</v>
      </c>
      <c r="Y17" s="8">
        <f t="shared" si="9"/>
        <v>366.30036630036631</v>
      </c>
      <c r="Z17" s="6">
        <f t="shared" si="10"/>
        <v>7</v>
      </c>
      <c r="AA17" s="6">
        <f>COUNTA(E17,O17,G17,I17,M17,#REF!)</f>
        <v>2</v>
      </c>
      <c r="AB17" s="16">
        <f t="shared" si="11"/>
        <v>0.25</v>
      </c>
    </row>
    <row r="18" spans="1:28" x14ac:dyDescent="0.3">
      <c r="A18" s="20">
        <f t="shared" si="0"/>
        <v>8</v>
      </c>
      <c r="B18" s="21" t="s">
        <v>71</v>
      </c>
      <c r="C18" s="21" t="s">
        <v>72</v>
      </c>
      <c r="D18" s="36" t="s">
        <v>127</v>
      </c>
      <c r="E18" s="33"/>
      <c r="F18" s="51">
        <f t="shared" si="1"/>
        <v>0</v>
      </c>
      <c r="G18" s="33"/>
      <c r="H18" s="51">
        <f>IF(G18=0,,($G$9-G18)*$G$7*100/$G$9)</f>
        <v>0</v>
      </c>
      <c r="I18" s="33">
        <v>85</v>
      </c>
      <c r="J18" s="51">
        <f t="shared" si="2"/>
        <v>344.32234432234435</v>
      </c>
      <c r="K18" s="33"/>
      <c r="L18" s="51">
        <f>IF(K18=0,,($K$9-K18)*$K$7*100/$K$9)</f>
        <v>0</v>
      </c>
      <c r="M18" s="33"/>
      <c r="N18" s="51">
        <f t="shared" si="3"/>
        <v>0</v>
      </c>
      <c r="O18" s="32"/>
      <c r="P18" s="31">
        <f t="shared" si="4"/>
        <v>0</v>
      </c>
      <c r="Q18" s="31"/>
      <c r="R18" s="31">
        <f t="shared" si="5"/>
        <v>0</v>
      </c>
      <c r="S18" s="31"/>
      <c r="T18" s="31">
        <f t="shared" si="6"/>
        <v>0</v>
      </c>
      <c r="U18" s="32"/>
      <c r="V18" s="31">
        <f t="shared" si="7"/>
        <v>0</v>
      </c>
      <c r="W18" s="6"/>
      <c r="X18" s="7">
        <f t="shared" si="8"/>
        <v>0</v>
      </c>
      <c r="Y18" s="8">
        <f t="shared" si="9"/>
        <v>344.32234432234435</v>
      </c>
      <c r="Z18" s="6">
        <f t="shared" si="10"/>
        <v>8</v>
      </c>
      <c r="AA18" s="6">
        <f>COUNTA(E18,O18,G18,I18,M18,#REF!)</f>
        <v>2</v>
      </c>
      <c r="AB18" s="16">
        <f t="shared" si="11"/>
        <v>0.25</v>
      </c>
    </row>
    <row r="19" spans="1:28" x14ac:dyDescent="0.3">
      <c r="A19" s="20">
        <f t="shared" si="0"/>
        <v>9</v>
      </c>
      <c r="B19" s="21" t="s">
        <v>68</v>
      </c>
      <c r="C19" s="21" t="s">
        <v>69</v>
      </c>
      <c r="D19" s="36" t="s">
        <v>45</v>
      </c>
      <c r="E19" s="33"/>
      <c r="F19" s="51">
        <f t="shared" si="1"/>
        <v>0</v>
      </c>
      <c r="G19" s="33"/>
      <c r="H19" s="51">
        <f>IF(G19=0,,($G$9-G19)*$G$7*100/$G$9)</f>
        <v>0</v>
      </c>
      <c r="I19" s="33">
        <v>93</v>
      </c>
      <c r="J19" s="51">
        <f t="shared" si="2"/>
        <v>329.67032967032969</v>
      </c>
      <c r="K19" s="33"/>
      <c r="L19" s="51">
        <f>IF(K19=0,,($K$9-K19)*$K$7*100/$K$9)</f>
        <v>0</v>
      </c>
      <c r="M19" s="33"/>
      <c r="N19" s="51">
        <f t="shared" si="3"/>
        <v>0</v>
      </c>
      <c r="O19" s="32"/>
      <c r="P19" s="31">
        <f t="shared" si="4"/>
        <v>0</v>
      </c>
      <c r="Q19" s="31"/>
      <c r="R19" s="31">
        <f t="shared" si="5"/>
        <v>0</v>
      </c>
      <c r="S19" s="31"/>
      <c r="T19" s="31">
        <f t="shared" si="6"/>
        <v>0</v>
      </c>
      <c r="U19" s="32"/>
      <c r="V19" s="31">
        <f t="shared" si="7"/>
        <v>0</v>
      </c>
      <c r="W19" s="6"/>
      <c r="X19" s="7">
        <f t="shared" si="8"/>
        <v>0</v>
      </c>
      <c r="Y19" s="8">
        <f t="shared" si="9"/>
        <v>329.67032967032969</v>
      </c>
      <c r="Z19" s="6">
        <f t="shared" si="10"/>
        <v>9</v>
      </c>
      <c r="AA19" s="6">
        <f>COUNTA(E19,O19,G19,I19,M19,#REF!)</f>
        <v>2</v>
      </c>
      <c r="AB19" s="16">
        <f t="shared" si="11"/>
        <v>0.25</v>
      </c>
    </row>
    <row r="20" spans="1:28" x14ac:dyDescent="0.3">
      <c r="A20" s="20">
        <v>10</v>
      </c>
      <c r="B20" s="21" t="s">
        <v>73</v>
      </c>
      <c r="C20" s="21" t="s">
        <v>74</v>
      </c>
      <c r="D20" s="36" t="s">
        <v>45</v>
      </c>
      <c r="E20" s="33"/>
      <c r="F20" s="51"/>
      <c r="G20" s="33"/>
      <c r="H20" s="51"/>
      <c r="I20" s="33">
        <v>94</v>
      </c>
      <c r="J20" s="51">
        <f t="shared" si="2"/>
        <v>327.83882783882785</v>
      </c>
      <c r="K20" s="33"/>
      <c r="L20" s="51"/>
      <c r="M20" s="33"/>
      <c r="N20" s="51"/>
      <c r="O20" s="32"/>
      <c r="P20" s="31"/>
      <c r="Q20" s="31"/>
      <c r="R20" s="31">
        <f t="shared" si="5"/>
        <v>0</v>
      </c>
      <c r="S20" s="31"/>
      <c r="T20" s="31">
        <f t="shared" si="6"/>
        <v>0</v>
      </c>
      <c r="U20" s="32"/>
      <c r="V20" s="31">
        <f t="shared" si="7"/>
        <v>0</v>
      </c>
      <c r="W20" s="6"/>
      <c r="X20" s="7"/>
      <c r="Y20" s="8">
        <f t="shared" si="9"/>
        <v>327.83882783882785</v>
      </c>
      <c r="Z20" s="6">
        <f t="shared" si="10"/>
        <v>10</v>
      </c>
      <c r="AA20" s="6">
        <f>COUNTA(E20,O20,G20,I20,M20,#REF!)</f>
        <v>2</v>
      </c>
      <c r="AB20" s="16">
        <f t="shared" ref="AB20:AB39" si="12">AA20/$G$3</f>
        <v>0.25</v>
      </c>
    </row>
    <row r="21" spans="1:28" x14ac:dyDescent="0.3">
      <c r="A21" s="20">
        <v>11</v>
      </c>
      <c r="B21" s="13" t="s">
        <v>197</v>
      </c>
      <c r="C21" s="13" t="s">
        <v>353</v>
      </c>
      <c r="D21" s="36" t="s">
        <v>45</v>
      </c>
      <c r="E21" s="33">
        <v>6</v>
      </c>
      <c r="F21" s="51">
        <f>IF(E21=0,,($E$9-E21)*$E$7*100/$E$9)</f>
        <v>114.28571428571429</v>
      </c>
      <c r="G21" s="33"/>
      <c r="H21" s="51">
        <f>IF(G21=0,,($G$9-G21)*$G$7*100/$G$9)</f>
        <v>0</v>
      </c>
      <c r="I21" s="33">
        <v>159</v>
      </c>
      <c r="J21" s="51">
        <f t="shared" si="2"/>
        <v>208.79120879120879</v>
      </c>
      <c r="K21" s="33"/>
      <c r="L21" s="51">
        <f>IF(K21=0,,($K$9-K21)*$K$7*100/$K$9)</f>
        <v>0</v>
      </c>
      <c r="M21" s="33"/>
      <c r="N21" s="51">
        <f>IF(M21=0,,($M$9-M21)*$M$7*100/$M$9)</f>
        <v>0</v>
      </c>
      <c r="O21" s="32"/>
      <c r="P21" s="31">
        <f>IF(O21=0,,($O$9-O21)*$O$7*100/$O$9)</f>
        <v>0</v>
      </c>
      <c r="Q21" s="32"/>
      <c r="R21" s="31">
        <f t="shared" si="5"/>
        <v>0</v>
      </c>
      <c r="S21" s="32"/>
      <c r="T21" s="31">
        <f t="shared" si="6"/>
        <v>0</v>
      </c>
      <c r="U21" s="32"/>
      <c r="V21" s="31">
        <f t="shared" si="7"/>
        <v>0</v>
      </c>
      <c r="W21" s="6"/>
      <c r="X21" s="7">
        <f>IF(W21=0,,($W$9-W21)*$W$7*100/$W$9)</f>
        <v>0</v>
      </c>
      <c r="Y21" s="8">
        <f t="shared" si="9"/>
        <v>323.07692307692309</v>
      </c>
      <c r="Z21" s="6">
        <f t="shared" si="10"/>
        <v>11</v>
      </c>
      <c r="AA21" s="6">
        <f>COUNTA(E21,O21,G21,I21,M21,#REF!)</f>
        <v>3</v>
      </c>
      <c r="AB21" s="16">
        <f t="shared" si="12"/>
        <v>0.375</v>
      </c>
    </row>
    <row r="22" spans="1:28" x14ac:dyDescent="0.3">
      <c r="A22" s="20">
        <v>12</v>
      </c>
      <c r="B22" s="13" t="s">
        <v>356</v>
      </c>
      <c r="C22" s="13" t="s">
        <v>115</v>
      </c>
      <c r="D22" s="36" t="s">
        <v>127</v>
      </c>
      <c r="E22" s="33">
        <v>13</v>
      </c>
      <c r="F22" s="51">
        <f>IF(E22=0,,($E$9-E22)*$E$7*100/$E$9)</f>
        <v>14.285714285714286</v>
      </c>
      <c r="G22" s="33"/>
      <c r="H22" s="51">
        <f>IF(G22=0,,($G$9-G22)*$G$7*100/$G$9)</f>
        <v>0</v>
      </c>
      <c r="I22" s="33">
        <v>143</v>
      </c>
      <c r="J22" s="51">
        <f t="shared" si="2"/>
        <v>238.0952380952381</v>
      </c>
      <c r="K22" s="33"/>
      <c r="L22" s="51">
        <f>IF(K22=0,,($K$9-K22)*$K$7*100/$K$9)</f>
        <v>0</v>
      </c>
      <c r="M22" s="33"/>
      <c r="N22" s="51">
        <f>IF(M22=0,,($M$9-M22)*$M$7*100/$M$9)</f>
        <v>0</v>
      </c>
      <c r="O22" s="32"/>
      <c r="P22" s="31">
        <f>IF(O22=0,,($O$9-O22)*$O$7*100/$O$9)</f>
        <v>0</v>
      </c>
      <c r="Q22" s="32"/>
      <c r="R22" s="31">
        <f t="shared" si="5"/>
        <v>0</v>
      </c>
      <c r="S22" s="32"/>
      <c r="T22" s="31">
        <f t="shared" si="6"/>
        <v>0</v>
      </c>
      <c r="U22" s="32"/>
      <c r="V22" s="31">
        <f t="shared" si="7"/>
        <v>0</v>
      </c>
      <c r="W22" s="6"/>
      <c r="X22" s="7">
        <f>IF(W22=0,,($W$9-W22)*$W$7*100/$W$9)</f>
        <v>0</v>
      </c>
      <c r="Y22" s="8">
        <f t="shared" si="9"/>
        <v>252.38095238095238</v>
      </c>
      <c r="Z22" s="6">
        <f t="shared" si="10"/>
        <v>12</v>
      </c>
      <c r="AA22" s="6">
        <f>COUNTA(E22,O22,G22,I22,M22,#REF!)</f>
        <v>3</v>
      </c>
      <c r="AB22" s="16">
        <f t="shared" si="12"/>
        <v>0.375</v>
      </c>
    </row>
    <row r="23" spans="1:28" x14ac:dyDescent="0.3">
      <c r="A23" s="20">
        <v>13</v>
      </c>
      <c r="B23" s="21" t="s">
        <v>360</v>
      </c>
      <c r="C23" s="21" t="s">
        <v>361</v>
      </c>
      <c r="D23" s="36" t="s">
        <v>90</v>
      </c>
      <c r="E23" s="33"/>
      <c r="F23" s="51"/>
      <c r="G23" s="33"/>
      <c r="H23" s="51"/>
      <c r="I23" s="33">
        <v>160</v>
      </c>
      <c r="J23" s="51">
        <f t="shared" si="2"/>
        <v>206.95970695970695</v>
      </c>
      <c r="K23" s="33"/>
      <c r="L23" s="51"/>
      <c r="M23" s="33"/>
      <c r="N23" s="51"/>
      <c r="O23" s="32"/>
      <c r="P23" s="31"/>
      <c r="Q23" s="31"/>
      <c r="R23" s="31">
        <f t="shared" si="5"/>
        <v>0</v>
      </c>
      <c r="S23" s="31"/>
      <c r="T23" s="31">
        <f t="shared" si="6"/>
        <v>0</v>
      </c>
      <c r="U23" s="32"/>
      <c r="V23" s="31">
        <f t="shared" si="7"/>
        <v>0</v>
      </c>
      <c r="W23" s="6"/>
      <c r="X23" s="7"/>
      <c r="Y23" s="8">
        <f t="shared" si="9"/>
        <v>206.95970695970695</v>
      </c>
      <c r="Z23" s="6">
        <f t="shared" si="10"/>
        <v>13</v>
      </c>
      <c r="AA23" s="6">
        <f>COUNTA(E23,O23,G23,I23,M23,#REF!)</f>
        <v>2</v>
      </c>
      <c r="AB23" s="16">
        <f t="shared" si="12"/>
        <v>0.25</v>
      </c>
    </row>
    <row r="24" spans="1:28" x14ac:dyDescent="0.3">
      <c r="A24" s="20">
        <v>14</v>
      </c>
      <c r="B24" s="21" t="s">
        <v>243</v>
      </c>
      <c r="C24" s="21" t="s">
        <v>87</v>
      </c>
      <c r="D24" s="36" t="s">
        <v>90</v>
      </c>
      <c r="E24" s="33"/>
      <c r="F24" s="51"/>
      <c r="G24" s="33"/>
      <c r="H24" s="51"/>
      <c r="I24" s="33">
        <v>194</v>
      </c>
      <c r="J24" s="51">
        <f t="shared" si="2"/>
        <v>144.6886446886447</v>
      </c>
      <c r="K24" s="33"/>
      <c r="L24" s="51"/>
      <c r="M24" s="33"/>
      <c r="N24" s="51"/>
      <c r="O24" s="32"/>
      <c r="P24" s="31"/>
      <c r="Q24" s="31"/>
      <c r="R24" s="31">
        <f t="shared" si="5"/>
        <v>0</v>
      </c>
      <c r="S24" s="31"/>
      <c r="T24" s="31">
        <f t="shared" si="6"/>
        <v>0</v>
      </c>
      <c r="U24" s="32"/>
      <c r="V24" s="31">
        <f t="shared" si="7"/>
        <v>0</v>
      </c>
      <c r="W24" s="6"/>
      <c r="X24" s="7"/>
      <c r="Y24" s="8">
        <f t="shared" si="9"/>
        <v>144.6886446886447</v>
      </c>
      <c r="Z24" s="6">
        <f t="shared" si="10"/>
        <v>14</v>
      </c>
      <c r="AA24" s="6">
        <f>COUNTA(E24,O24,G24,I24,M24,#REF!)</f>
        <v>2</v>
      </c>
      <c r="AB24" s="16">
        <f t="shared" si="12"/>
        <v>0.25</v>
      </c>
    </row>
    <row r="25" spans="1:28" x14ac:dyDescent="0.3">
      <c r="A25" s="20">
        <v>15</v>
      </c>
      <c r="B25" s="13" t="s">
        <v>295</v>
      </c>
      <c r="C25" s="13" t="s">
        <v>296</v>
      </c>
      <c r="D25" s="36" t="s">
        <v>354</v>
      </c>
      <c r="E25" s="33">
        <v>8</v>
      </c>
      <c r="F25" s="51">
        <f t="shared" ref="F25:F30" si="13">IF(E25=0,,($E$9-E25)*$E$7*100/$E$9)</f>
        <v>85.714285714285708</v>
      </c>
      <c r="G25" s="33"/>
      <c r="H25" s="51"/>
      <c r="I25" s="33"/>
      <c r="J25" s="51">
        <f t="shared" si="2"/>
        <v>0</v>
      </c>
      <c r="K25" s="33"/>
      <c r="L25" s="51"/>
      <c r="M25" s="33"/>
      <c r="N25" s="51">
        <f t="shared" ref="N25:N36" si="14">IF(M25=0,,($M$9-M25)*$M$7*100/$M$9)</f>
        <v>0</v>
      </c>
      <c r="O25" s="32"/>
      <c r="P25" s="31">
        <f>IF(O25=0,,($O$9-O25)*$O$7*100/$O$9)</f>
        <v>0</v>
      </c>
      <c r="Q25" s="31"/>
      <c r="R25" s="31">
        <f t="shared" si="5"/>
        <v>0</v>
      </c>
      <c r="S25" s="31"/>
      <c r="T25" s="31">
        <f t="shared" si="6"/>
        <v>0</v>
      </c>
      <c r="U25" s="32"/>
      <c r="V25" s="31">
        <f t="shared" si="7"/>
        <v>0</v>
      </c>
      <c r="W25" s="6"/>
      <c r="X25" s="7">
        <f t="shared" ref="X25:X36" si="15">IF(W25=0,,($W$9-W25)*$W$7*100/$W$9)</f>
        <v>0</v>
      </c>
      <c r="Y25" s="8">
        <f t="shared" si="9"/>
        <v>85.714285714285708</v>
      </c>
      <c r="Z25" s="6">
        <f t="shared" si="10"/>
        <v>15</v>
      </c>
      <c r="AA25" s="6">
        <f>COUNTA(E25,O25,G25,I25,M25,#REF!)</f>
        <v>2</v>
      </c>
      <c r="AB25" s="16">
        <f t="shared" si="12"/>
        <v>0.25</v>
      </c>
    </row>
    <row r="26" spans="1:28" x14ac:dyDescent="0.3">
      <c r="A26" s="20">
        <v>16</v>
      </c>
      <c r="B26" s="13" t="s">
        <v>157</v>
      </c>
      <c r="C26" s="13" t="s">
        <v>51</v>
      </c>
      <c r="D26" s="36" t="s">
        <v>156</v>
      </c>
      <c r="E26" s="33">
        <v>9</v>
      </c>
      <c r="F26" s="51">
        <f t="shared" si="13"/>
        <v>71.428571428571431</v>
      </c>
      <c r="G26" s="33"/>
      <c r="H26" s="51">
        <f t="shared" ref="H26:H36" si="16">IF(G26=0,,($G$9-G26)*$G$7*100/$G$9)</f>
        <v>0</v>
      </c>
      <c r="I26" s="33"/>
      <c r="J26" s="51">
        <f t="shared" si="2"/>
        <v>0</v>
      </c>
      <c r="K26" s="33"/>
      <c r="L26" s="51">
        <f t="shared" ref="L26:L36" si="17">IF(K26=0,,($K$9-K26)*$K$7*100/$K$9)</f>
        <v>0</v>
      </c>
      <c r="M26" s="33"/>
      <c r="N26" s="51">
        <f t="shared" si="14"/>
        <v>0</v>
      </c>
      <c r="O26" s="32"/>
      <c r="P26" s="31">
        <v>1</v>
      </c>
      <c r="Q26" s="31"/>
      <c r="R26" s="31">
        <f t="shared" si="5"/>
        <v>0</v>
      </c>
      <c r="S26" s="31"/>
      <c r="T26" s="31">
        <f t="shared" si="6"/>
        <v>0</v>
      </c>
      <c r="U26" s="32"/>
      <c r="V26" s="31">
        <f t="shared" si="7"/>
        <v>0</v>
      </c>
      <c r="W26" s="6"/>
      <c r="X26" s="7">
        <f t="shared" si="15"/>
        <v>0</v>
      </c>
      <c r="Y26" s="8">
        <f t="shared" si="9"/>
        <v>72.428571428571431</v>
      </c>
      <c r="Z26" s="6">
        <f t="shared" si="10"/>
        <v>16</v>
      </c>
      <c r="AA26" s="6">
        <f>COUNTA(E26,O26,G26,I26,M26,#REF!)</f>
        <v>2</v>
      </c>
      <c r="AB26" s="16">
        <f t="shared" si="12"/>
        <v>0.25</v>
      </c>
    </row>
    <row r="27" spans="1:28" x14ac:dyDescent="0.3">
      <c r="A27" s="20">
        <v>17</v>
      </c>
      <c r="B27" s="13" t="s">
        <v>82</v>
      </c>
      <c r="C27" s="13" t="s">
        <v>83</v>
      </c>
      <c r="D27" s="36" t="s">
        <v>156</v>
      </c>
      <c r="E27" s="33">
        <v>10</v>
      </c>
      <c r="F27" s="51">
        <f t="shared" si="13"/>
        <v>57.142857142857146</v>
      </c>
      <c r="G27" s="33"/>
      <c r="H27" s="51">
        <f t="shared" si="16"/>
        <v>0</v>
      </c>
      <c r="I27" s="33"/>
      <c r="J27" s="51">
        <f t="shared" si="2"/>
        <v>0</v>
      </c>
      <c r="K27" s="33"/>
      <c r="L27" s="51">
        <f t="shared" si="17"/>
        <v>0</v>
      </c>
      <c r="M27" s="33"/>
      <c r="N27" s="51">
        <f t="shared" si="14"/>
        <v>0</v>
      </c>
      <c r="O27" s="32"/>
      <c r="P27" s="31">
        <f t="shared" ref="P27:P36" si="18">IF(O27=0,,($O$9-O27)*$O$7*100/$O$9)</f>
        <v>0</v>
      </c>
      <c r="Q27" s="31"/>
      <c r="R27" s="31">
        <f t="shared" si="5"/>
        <v>0</v>
      </c>
      <c r="S27" s="31"/>
      <c r="T27" s="31">
        <f t="shared" si="6"/>
        <v>0</v>
      </c>
      <c r="U27" s="32"/>
      <c r="V27" s="31">
        <f t="shared" si="7"/>
        <v>0</v>
      </c>
      <c r="W27" s="6"/>
      <c r="X27" s="7">
        <f t="shared" si="15"/>
        <v>0</v>
      </c>
      <c r="Y27" s="8">
        <f t="shared" si="9"/>
        <v>57.142857142857146</v>
      </c>
      <c r="Z27" s="6">
        <f t="shared" si="10"/>
        <v>17</v>
      </c>
      <c r="AA27" s="6">
        <f>COUNTA(E27,O27,G27,I27,M27,#REF!)</f>
        <v>2</v>
      </c>
      <c r="AB27" s="16">
        <f t="shared" si="12"/>
        <v>0.25</v>
      </c>
    </row>
    <row r="28" spans="1:28" x14ac:dyDescent="0.3">
      <c r="A28" s="20">
        <v>18</v>
      </c>
      <c r="B28" s="21" t="s">
        <v>393</v>
      </c>
      <c r="C28" s="21" t="s">
        <v>394</v>
      </c>
      <c r="D28" s="36" t="s">
        <v>103</v>
      </c>
      <c r="E28" s="33"/>
      <c r="F28" s="51">
        <f t="shared" si="13"/>
        <v>0</v>
      </c>
      <c r="G28" s="33">
        <v>12</v>
      </c>
      <c r="H28" s="51">
        <f t="shared" si="16"/>
        <v>40</v>
      </c>
      <c r="I28" s="33"/>
      <c r="J28" s="51">
        <f t="shared" si="2"/>
        <v>0</v>
      </c>
      <c r="K28" s="33"/>
      <c r="L28" s="51">
        <f t="shared" si="17"/>
        <v>0</v>
      </c>
      <c r="M28" s="33"/>
      <c r="N28" s="51">
        <f t="shared" si="14"/>
        <v>0</v>
      </c>
      <c r="O28" s="32"/>
      <c r="P28" s="31">
        <f t="shared" si="18"/>
        <v>0</v>
      </c>
      <c r="Q28" s="32"/>
      <c r="R28" s="31">
        <f t="shared" si="5"/>
        <v>0</v>
      </c>
      <c r="S28" s="32"/>
      <c r="T28" s="31">
        <f t="shared" si="6"/>
        <v>0</v>
      </c>
      <c r="U28" s="32"/>
      <c r="V28" s="31">
        <f t="shared" si="7"/>
        <v>0</v>
      </c>
      <c r="W28" s="6"/>
      <c r="X28" s="7">
        <f t="shared" si="15"/>
        <v>0</v>
      </c>
      <c r="Y28" s="8">
        <f t="shared" si="9"/>
        <v>40</v>
      </c>
      <c r="Z28" s="6">
        <f t="shared" si="10"/>
        <v>18</v>
      </c>
      <c r="AA28" s="6">
        <f>COUNTA(E28,O28,G28,I28,M28,#REF!)</f>
        <v>2</v>
      </c>
      <c r="AB28" s="16">
        <f t="shared" si="12"/>
        <v>0.25</v>
      </c>
    </row>
    <row r="29" spans="1:28" x14ac:dyDescent="0.3">
      <c r="A29" s="20">
        <v>19</v>
      </c>
      <c r="B29" s="13" t="s">
        <v>179</v>
      </c>
      <c r="C29" s="13" t="s">
        <v>355</v>
      </c>
      <c r="D29" s="36" t="s">
        <v>156</v>
      </c>
      <c r="E29" s="33">
        <v>12</v>
      </c>
      <c r="F29" s="51">
        <f t="shared" si="13"/>
        <v>28.571428571428573</v>
      </c>
      <c r="G29" s="33"/>
      <c r="H29" s="51">
        <f t="shared" si="16"/>
        <v>0</v>
      </c>
      <c r="I29" s="33"/>
      <c r="J29" s="51">
        <f t="shared" si="2"/>
        <v>0</v>
      </c>
      <c r="K29" s="33"/>
      <c r="L29" s="51">
        <f t="shared" si="17"/>
        <v>0</v>
      </c>
      <c r="M29" s="33"/>
      <c r="N29" s="51">
        <f t="shared" si="14"/>
        <v>0</v>
      </c>
      <c r="O29" s="32"/>
      <c r="P29" s="31">
        <f t="shared" si="18"/>
        <v>0</v>
      </c>
      <c r="Q29" s="32"/>
      <c r="R29" s="31">
        <f t="shared" si="5"/>
        <v>0</v>
      </c>
      <c r="S29" s="32"/>
      <c r="T29" s="31">
        <f t="shared" si="6"/>
        <v>0</v>
      </c>
      <c r="U29" s="32"/>
      <c r="V29" s="31">
        <f t="shared" si="7"/>
        <v>0</v>
      </c>
      <c r="W29" s="6"/>
      <c r="X29" s="7">
        <f t="shared" si="15"/>
        <v>0</v>
      </c>
      <c r="Y29" s="8">
        <f t="shared" si="9"/>
        <v>28.571428571428573</v>
      </c>
      <c r="Z29" s="6">
        <f t="shared" si="10"/>
        <v>19</v>
      </c>
      <c r="AA29" s="6">
        <f>COUNTA(E29,O29,G29,I29,M29,#REF!)</f>
        <v>2</v>
      </c>
      <c r="AB29" s="16">
        <f t="shared" si="12"/>
        <v>0.25</v>
      </c>
    </row>
    <row r="30" spans="1:28" x14ac:dyDescent="0.3">
      <c r="A30" s="20">
        <v>20</v>
      </c>
      <c r="B30" s="21" t="s">
        <v>395</v>
      </c>
      <c r="C30" s="21" t="s">
        <v>129</v>
      </c>
      <c r="D30" s="36" t="s">
        <v>127</v>
      </c>
      <c r="E30" s="33"/>
      <c r="F30" s="51">
        <f t="shared" si="13"/>
        <v>0</v>
      </c>
      <c r="G30" s="33">
        <v>14</v>
      </c>
      <c r="H30" s="51">
        <f t="shared" si="16"/>
        <v>13.333333333333334</v>
      </c>
      <c r="I30" s="33"/>
      <c r="J30" s="51">
        <f t="shared" si="2"/>
        <v>0</v>
      </c>
      <c r="K30" s="33"/>
      <c r="L30" s="51">
        <f t="shared" si="17"/>
        <v>0</v>
      </c>
      <c r="M30" s="33"/>
      <c r="N30" s="51">
        <f t="shared" si="14"/>
        <v>0</v>
      </c>
      <c r="O30" s="32"/>
      <c r="P30" s="31">
        <f t="shared" si="18"/>
        <v>0</v>
      </c>
      <c r="Q30" s="32"/>
      <c r="R30" s="31">
        <f t="shared" si="5"/>
        <v>0</v>
      </c>
      <c r="S30" s="32"/>
      <c r="T30" s="31">
        <f t="shared" si="6"/>
        <v>0</v>
      </c>
      <c r="U30" s="32"/>
      <c r="V30" s="31">
        <f t="shared" si="7"/>
        <v>0</v>
      </c>
      <c r="W30" s="6"/>
      <c r="X30" s="7">
        <f t="shared" si="15"/>
        <v>0</v>
      </c>
      <c r="Y30" s="8">
        <f t="shared" si="9"/>
        <v>13.333333333333334</v>
      </c>
      <c r="Z30" s="6">
        <f t="shared" si="10"/>
        <v>20</v>
      </c>
      <c r="AA30" s="6">
        <f>COUNTA(E30,O30,G30,I30,M30,#REF!)</f>
        <v>2</v>
      </c>
      <c r="AB30" s="16">
        <f t="shared" si="12"/>
        <v>0.25</v>
      </c>
    </row>
    <row r="31" spans="1:28" x14ac:dyDescent="0.3">
      <c r="A31" s="20">
        <v>21</v>
      </c>
      <c r="B31" s="13" t="s">
        <v>357</v>
      </c>
      <c r="C31" s="13" t="s">
        <v>137</v>
      </c>
      <c r="D31" s="36" t="s">
        <v>138</v>
      </c>
      <c r="E31" s="33">
        <v>14</v>
      </c>
      <c r="F31" s="51">
        <f>14/2</f>
        <v>7</v>
      </c>
      <c r="G31" s="33"/>
      <c r="H31" s="51">
        <f t="shared" si="16"/>
        <v>0</v>
      </c>
      <c r="I31" s="33"/>
      <c r="J31" s="51">
        <f t="shared" si="2"/>
        <v>0</v>
      </c>
      <c r="K31" s="33"/>
      <c r="L31" s="51">
        <f t="shared" si="17"/>
        <v>0</v>
      </c>
      <c r="M31" s="33"/>
      <c r="N31" s="51">
        <f t="shared" si="14"/>
        <v>0</v>
      </c>
      <c r="O31" s="32"/>
      <c r="P31" s="31">
        <f t="shared" si="18"/>
        <v>0</v>
      </c>
      <c r="Q31" s="32"/>
      <c r="R31" s="31">
        <f t="shared" si="5"/>
        <v>0</v>
      </c>
      <c r="S31" s="32"/>
      <c r="T31" s="31">
        <f t="shared" si="6"/>
        <v>0</v>
      </c>
      <c r="U31" s="32"/>
      <c r="V31" s="31">
        <f t="shared" si="7"/>
        <v>0</v>
      </c>
      <c r="W31" s="6"/>
      <c r="X31" s="7">
        <f t="shared" si="15"/>
        <v>0</v>
      </c>
      <c r="Y31" s="8">
        <f t="shared" si="9"/>
        <v>7</v>
      </c>
      <c r="Z31" s="6">
        <f t="shared" si="10"/>
        <v>21</v>
      </c>
      <c r="AA31" s="6">
        <f>COUNTA(E31,O31,G31,I31,M31,#REF!)</f>
        <v>2</v>
      </c>
      <c r="AB31" s="16">
        <f t="shared" si="12"/>
        <v>0.25</v>
      </c>
    </row>
    <row r="32" spans="1:28" x14ac:dyDescent="0.3">
      <c r="A32" s="20">
        <v>22</v>
      </c>
      <c r="B32" s="21" t="s">
        <v>246</v>
      </c>
      <c r="C32" s="21" t="s">
        <v>83</v>
      </c>
      <c r="D32" s="36" t="s">
        <v>90</v>
      </c>
      <c r="E32" s="33"/>
      <c r="F32" s="51">
        <f>IF(E32=0,,($E$9-E32)*$E$7*100/$E$9)</f>
        <v>0</v>
      </c>
      <c r="G32" s="33"/>
      <c r="H32" s="51">
        <f t="shared" si="16"/>
        <v>0</v>
      </c>
      <c r="I32" s="33"/>
      <c r="J32" s="51">
        <f t="shared" si="2"/>
        <v>0</v>
      </c>
      <c r="K32" s="33">
        <v>13</v>
      </c>
      <c r="L32" s="51">
        <f t="shared" si="17"/>
        <v>47.058823529411768</v>
      </c>
      <c r="M32" s="33"/>
      <c r="N32" s="51">
        <f t="shared" si="14"/>
        <v>0</v>
      </c>
      <c r="O32" s="32"/>
      <c r="P32" s="31">
        <f t="shared" si="18"/>
        <v>0</v>
      </c>
      <c r="Q32" s="31"/>
      <c r="R32" s="31">
        <f t="shared" si="5"/>
        <v>0</v>
      </c>
      <c r="S32" s="31"/>
      <c r="T32" s="31">
        <f t="shared" si="6"/>
        <v>0</v>
      </c>
      <c r="U32" s="32"/>
      <c r="V32" s="31">
        <f t="shared" si="7"/>
        <v>0</v>
      </c>
      <c r="W32" s="6"/>
      <c r="X32" s="7">
        <f t="shared" si="15"/>
        <v>0</v>
      </c>
      <c r="Y32" s="8">
        <f t="shared" si="9"/>
        <v>47.058823529411768</v>
      </c>
      <c r="Z32" s="6">
        <f t="shared" si="10"/>
        <v>22</v>
      </c>
      <c r="AA32" s="6">
        <f>COUNTA(E32,O32,G32,I32,M32,#REF!)</f>
        <v>1</v>
      </c>
      <c r="AB32" s="16">
        <f t="shared" si="12"/>
        <v>0.125</v>
      </c>
    </row>
    <row r="33" spans="1:28" x14ac:dyDescent="0.3">
      <c r="A33" s="20">
        <v>23</v>
      </c>
      <c r="B33" s="21"/>
      <c r="C33" s="21"/>
      <c r="D33" s="36"/>
      <c r="E33" s="33"/>
      <c r="F33" s="51">
        <f>IF(E33=0,,($E$9-E33)*$E$7*100/$E$9)</f>
        <v>0</v>
      </c>
      <c r="G33" s="33"/>
      <c r="H33" s="51">
        <f t="shared" si="16"/>
        <v>0</v>
      </c>
      <c r="I33" s="33"/>
      <c r="J33" s="51">
        <f t="shared" si="2"/>
        <v>0</v>
      </c>
      <c r="K33" s="33"/>
      <c r="L33" s="51">
        <f t="shared" si="17"/>
        <v>0</v>
      </c>
      <c r="M33" s="33"/>
      <c r="N33" s="51">
        <f t="shared" si="14"/>
        <v>0</v>
      </c>
      <c r="O33" s="32"/>
      <c r="P33" s="31">
        <f t="shared" si="18"/>
        <v>0</v>
      </c>
      <c r="Q33" s="31"/>
      <c r="R33" s="31">
        <f t="shared" si="5"/>
        <v>0</v>
      </c>
      <c r="S33" s="31"/>
      <c r="T33" s="31">
        <f t="shared" si="6"/>
        <v>0</v>
      </c>
      <c r="U33" s="32"/>
      <c r="V33" s="31">
        <f t="shared" si="7"/>
        <v>0</v>
      </c>
      <c r="W33" s="6"/>
      <c r="X33" s="7">
        <f t="shared" si="15"/>
        <v>0</v>
      </c>
      <c r="Y33" s="8">
        <f t="shared" si="9"/>
        <v>0</v>
      </c>
      <c r="Z33" s="6">
        <f t="shared" si="10"/>
        <v>23</v>
      </c>
      <c r="AA33" s="6">
        <f>COUNTA(E33,O33,G33,I33,M33,#REF!)</f>
        <v>1</v>
      </c>
      <c r="AB33" s="16">
        <f t="shared" si="12"/>
        <v>0.125</v>
      </c>
    </row>
    <row r="34" spans="1:28" x14ac:dyDescent="0.3">
      <c r="A34" s="20">
        <v>24</v>
      </c>
      <c r="B34" s="21"/>
      <c r="C34" s="21"/>
      <c r="D34" s="36"/>
      <c r="E34" s="33"/>
      <c r="F34" s="51">
        <f>IF(E34=0,,($E$9-E34)*$E$7*100/$E$9)</f>
        <v>0</v>
      </c>
      <c r="G34" s="33"/>
      <c r="H34" s="51">
        <f t="shared" si="16"/>
        <v>0</v>
      </c>
      <c r="I34" s="33"/>
      <c r="J34" s="51">
        <f t="shared" si="2"/>
        <v>0</v>
      </c>
      <c r="K34" s="33"/>
      <c r="L34" s="51">
        <f t="shared" si="17"/>
        <v>0</v>
      </c>
      <c r="M34" s="33"/>
      <c r="N34" s="51">
        <f t="shared" si="14"/>
        <v>0</v>
      </c>
      <c r="O34" s="32"/>
      <c r="P34" s="31">
        <f t="shared" si="18"/>
        <v>0</v>
      </c>
      <c r="Q34" s="31"/>
      <c r="R34" s="31">
        <f t="shared" si="5"/>
        <v>0</v>
      </c>
      <c r="S34" s="31"/>
      <c r="T34" s="31">
        <f t="shared" si="6"/>
        <v>0</v>
      </c>
      <c r="U34" s="32"/>
      <c r="V34" s="31">
        <f t="shared" si="7"/>
        <v>0</v>
      </c>
      <c r="W34" s="6"/>
      <c r="X34" s="7">
        <f t="shared" si="15"/>
        <v>0</v>
      </c>
      <c r="Y34" s="8">
        <f t="shared" si="9"/>
        <v>0</v>
      </c>
      <c r="Z34" s="6">
        <f t="shared" si="10"/>
        <v>24</v>
      </c>
      <c r="AA34" s="6">
        <f>COUNTA(E34,O34,G34,I34,M34,#REF!)</f>
        <v>1</v>
      </c>
      <c r="AB34" s="16">
        <f t="shared" si="12"/>
        <v>0.125</v>
      </c>
    </row>
    <row r="35" spans="1:28" x14ac:dyDescent="0.3">
      <c r="A35" s="20">
        <v>25</v>
      </c>
      <c r="B35" s="21"/>
      <c r="C35" s="21"/>
      <c r="D35" s="36"/>
      <c r="E35" s="33"/>
      <c r="F35" s="51">
        <f>IF(E35=0,,($E$9-E35)*$E$7*100/$E$9)</f>
        <v>0</v>
      </c>
      <c r="G35" s="33"/>
      <c r="H35" s="51">
        <f t="shared" si="16"/>
        <v>0</v>
      </c>
      <c r="I35" s="33"/>
      <c r="J35" s="51">
        <f t="shared" si="2"/>
        <v>0</v>
      </c>
      <c r="K35" s="33"/>
      <c r="L35" s="51">
        <f t="shared" si="17"/>
        <v>0</v>
      </c>
      <c r="M35" s="33"/>
      <c r="N35" s="51">
        <f t="shared" si="14"/>
        <v>0</v>
      </c>
      <c r="O35" s="32"/>
      <c r="P35" s="31">
        <f t="shared" si="18"/>
        <v>0</v>
      </c>
      <c r="Q35" s="31"/>
      <c r="R35" s="31">
        <f t="shared" si="5"/>
        <v>0</v>
      </c>
      <c r="S35" s="31"/>
      <c r="T35" s="31">
        <f t="shared" si="6"/>
        <v>0</v>
      </c>
      <c r="U35" s="32"/>
      <c r="V35" s="31">
        <f t="shared" si="7"/>
        <v>0</v>
      </c>
      <c r="W35" s="6"/>
      <c r="X35" s="7">
        <f t="shared" si="15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2"/>
        <v>0.125</v>
      </c>
    </row>
    <row r="36" spans="1:28" x14ac:dyDescent="0.3">
      <c r="A36" s="20">
        <v>26</v>
      </c>
      <c r="B36" s="21"/>
      <c r="C36" s="21"/>
      <c r="D36" s="36"/>
      <c r="E36" s="33"/>
      <c r="F36" s="51">
        <f>IF(E36=0,,($E$9-E36)*$E$7*100/$E$9)</f>
        <v>0</v>
      </c>
      <c r="G36" s="33"/>
      <c r="H36" s="51">
        <f t="shared" si="16"/>
        <v>0</v>
      </c>
      <c r="I36" s="33"/>
      <c r="J36" s="51">
        <f t="shared" si="2"/>
        <v>0</v>
      </c>
      <c r="K36" s="33"/>
      <c r="L36" s="51">
        <f t="shared" si="17"/>
        <v>0</v>
      </c>
      <c r="M36" s="33"/>
      <c r="N36" s="51">
        <f t="shared" si="14"/>
        <v>0</v>
      </c>
      <c r="O36" s="32"/>
      <c r="P36" s="31">
        <f t="shared" si="18"/>
        <v>0</v>
      </c>
      <c r="Q36" s="31"/>
      <c r="R36" s="31">
        <f t="shared" si="5"/>
        <v>0</v>
      </c>
      <c r="S36" s="31"/>
      <c r="T36" s="31">
        <f t="shared" si="6"/>
        <v>0</v>
      </c>
      <c r="U36" s="32"/>
      <c r="V36" s="31">
        <f t="shared" si="7"/>
        <v>0</v>
      </c>
      <c r="W36" s="6"/>
      <c r="X36" s="7">
        <f t="shared" si="15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2"/>
        <v>0.125</v>
      </c>
    </row>
    <row r="37" spans="1:28" x14ac:dyDescent="0.3">
      <c r="A37" s="20">
        <v>27</v>
      </c>
      <c r="B37" s="21"/>
      <c r="C37" s="21"/>
      <c r="D37" s="36"/>
      <c r="E37" s="33"/>
      <c r="F37" s="51"/>
      <c r="G37" s="33"/>
      <c r="H37" s="51"/>
      <c r="I37" s="33"/>
      <c r="J37" s="51">
        <f t="shared" ref="J37:J39" si="19">IF(I37=0,,($I$9-I37)*$I$7*100/$I$9)</f>
        <v>0</v>
      </c>
      <c r="K37" s="33"/>
      <c r="L37" s="51"/>
      <c r="M37" s="33"/>
      <c r="N37" s="51"/>
      <c r="O37" s="32"/>
      <c r="P37" s="31"/>
      <c r="Q37" s="31"/>
      <c r="R37" s="31">
        <f t="shared" ref="R37:R39" si="20">IF(Q37=0,,($Q$9-Q37)*$Q$7*100/$Q$9)</f>
        <v>0</v>
      </c>
      <c r="S37" s="31"/>
      <c r="T37" s="31">
        <f t="shared" ref="T37:T39" si="21">IF(S37=0,,($S$9-S37)*$S$7*100/$S$9)</f>
        <v>0</v>
      </c>
      <c r="U37" s="32"/>
      <c r="V37" s="31">
        <f t="shared" ref="V37:V39" si="22">IF(U37=0,,($U$9-U37)*$U$7*100/$U$9)</f>
        <v>0</v>
      </c>
      <c r="W37" s="6"/>
      <c r="X37" s="7"/>
      <c r="Y37" s="8">
        <f t="shared" ref="Y37:Y39" si="23">SUM(F37,H37,J37,N37,P37,R37,V37,X37,L37,T37)</f>
        <v>0</v>
      </c>
      <c r="Z37" s="6">
        <f t="shared" si="10"/>
        <v>27</v>
      </c>
      <c r="AA37" s="6">
        <f>COUNTA(E37,O37,G37,I37,M37,#REF!)</f>
        <v>1</v>
      </c>
      <c r="AB37" s="16">
        <f t="shared" si="12"/>
        <v>0.125</v>
      </c>
    </row>
    <row r="38" spans="1:28" x14ac:dyDescent="0.3">
      <c r="A38" s="20">
        <v>28</v>
      </c>
      <c r="B38" s="21"/>
      <c r="C38" s="21"/>
      <c r="D38" s="36"/>
      <c r="E38" s="33"/>
      <c r="F38" s="51">
        <f>IF(E38=0,,($E$9-E38)*$E$7*100/$E$9)</f>
        <v>0</v>
      </c>
      <c r="G38" s="33"/>
      <c r="H38" s="51">
        <f>IF(G38=0,,($G$9-G38)*$G$7*100/$G$9)</f>
        <v>0</v>
      </c>
      <c r="I38" s="33"/>
      <c r="J38" s="51">
        <f t="shared" si="19"/>
        <v>0</v>
      </c>
      <c r="K38" s="33"/>
      <c r="L38" s="51">
        <f>18/2</f>
        <v>9</v>
      </c>
      <c r="M38" s="33"/>
      <c r="N38" s="51">
        <f>IF(M38=0,,($M$9-M38)*$M$7*100/$M$9)</f>
        <v>0</v>
      </c>
      <c r="O38" s="32"/>
      <c r="P38" s="31">
        <f>IF(O38=0,,($O$9-O38)*$O$7*100/$O$9)</f>
        <v>0</v>
      </c>
      <c r="Q38" s="31"/>
      <c r="R38" s="31">
        <f t="shared" si="20"/>
        <v>0</v>
      </c>
      <c r="S38" s="31"/>
      <c r="T38" s="31">
        <f t="shared" si="21"/>
        <v>0</v>
      </c>
      <c r="U38" s="32"/>
      <c r="V38" s="31">
        <f t="shared" si="22"/>
        <v>0</v>
      </c>
      <c r="W38" s="6"/>
      <c r="X38" s="7">
        <f>IF(W38=0,,($W$9-W38)*$W$7*100/$W$9)</f>
        <v>0</v>
      </c>
      <c r="Y38" s="8">
        <f t="shared" si="23"/>
        <v>9</v>
      </c>
      <c r="Z38" s="6">
        <f t="shared" si="10"/>
        <v>28</v>
      </c>
      <c r="AA38" s="6">
        <f>COUNTA(E38,O38,G38,I38,M38,#REF!)</f>
        <v>1</v>
      </c>
      <c r="AB38" s="16">
        <f t="shared" si="12"/>
        <v>0.125</v>
      </c>
    </row>
    <row r="39" spans="1:28" x14ac:dyDescent="0.3">
      <c r="A39" s="20">
        <v>29</v>
      </c>
      <c r="B39" s="21"/>
      <c r="C39" s="21"/>
      <c r="D39" s="36"/>
      <c r="E39" s="33"/>
      <c r="F39" s="51">
        <v>6</v>
      </c>
      <c r="G39" s="33"/>
      <c r="H39" s="51">
        <f>IF(G39=0,,($G$9-G39)*$G$7*100/$G$9)</f>
        <v>0</v>
      </c>
      <c r="I39" s="33"/>
      <c r="J39" s="51">
        <f t="shared" si="19"/>
        <v>0</v>
      </c>
      <c r="K39" s="33"/>
      <c r="L39" s="51">
        <f>IF(K39=0,,($K$9-K39)*$K$7*100/$K$9)</f>
        <v>0</v>
      </c>
      <c r="M39" s="33"/>
      <c r="N39" s="51">
        <f>IF(M39=0,,($M$9-M39)*$M$7*100/$M$9)</f>
        <v>0</v>
      </c>
      <c r="O39" s="32"/>
      <c r="P39" s="31">
        <f>IF(O39=0,,($O$9-O39)*$O$7*100/$O$9)</f>
        <v>0</v>
      </c>
      <c r="Q39" s="31"/>
      <c r="R39" s="31">
        <f t="shared" si="20"/>
        <v>0</v>
      </c>
      <c r="S39" s="31"/>
      <c r="T39" s="31">
        <f t="shared" si="21"/>
        <v>0</v>
      </c>
      <c r="U39" s="32"/>
      <c r="V39" s="31">
        <f t="shared" si="22"/>
        <v>0</v>
      </c>
      <c r="W39" s="6"/>
      <c r="X39" s="7">
        <f>IF(W39=0,,($W$9-W39)*$W$7*100/$W$9)</f>
        <v>0</v>
      </c>
      <c r="Y39" s="8">
        <f t="shared" si="23"/>
        <v>6</v>
      </c>
      <c r="Z39" s="6">
        <f t="shared" si="10"/>
        <v>29</v>
      </c>
      <c r="AA39" s="6">
        <f>COUNTA(E39,O39,G39,I39,M39,#REF!)</f>
        <v>1</v>
      </c>
      <c r="AB39" s="16">
        <f t="shared" si="12"/>
        <v>0.125</v>
      </c>
    </row>
    <row r="40" spans="1:28" x14ac:dyDescent="0.3">
      <c r="A40" s="65" t="s">
        <v>11</v>
      </c>
      <c r="B40" s="65"/>
      <c r="C40" s="66"/>
      <c r="D40" s="53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0</v>
      </c>
      <c r="M40">
        <f>COUNTA(O11:O39)</f>
        <v>0</v>
      </c>
    </row>
    <row r="41" spans="1:28" x14ac:dyDescent="0.3">
      <c r="A41" s="64" t="s">
        <v>18</v>
      </c>
      <c r="B41" s="65"/>
      <c r="C41" s="66"/>
      <c r="D41" s="53"/>
      <c r="E41" s="15">
        <f>E40/$G$2</f>
        <v>0.59090909090909094</v>
      </c>
      <c r="G41" s="15">
        <f>G40/$G$2</f>
        <v>0.13636363636363635</v>
      </c>
      <c r="I41" s="15">
        <f>I40/$G$2</f>
        <v>0.63636363636363635</v>
      </c>
      <c r="K41" s="15">
        <f>K40/$G$2</f>
        <v>0</v>
      </c>
      <c r="M41" s="15">
        <f>M40/$G$2</f>
        <v>0</v>
      </c>
    </row>
    <row r="46" spans="1:28" x14ac:dyDescent="0.3">
      <c r="T46" t="s">
        <v>12</v>
      </c>
    </row>
    <row r="47" spans="1:28" x14ac:dyDescent="0.3">
      <c r="T47" t="s">
        <v>12</v>
      </c>
    </row>
    <row r="48" spans="1:28" x14ac:dyDescent="0.3">
      <c r="T48" t="s">
        <v>12</v>
      </c>
    </row>
    <row r="49" spans="20:20" x14ac:dyDescent="0.3">
      <c r="T49" t="s">
        <v>12</v>
      </c>
    </row>
    <row r="50" spans="20:20" x14ac:dyDescent="0.3">
      <c r="T50" t="s">
        <v>12</v>
      </c>
    </row>
    <row r="51" spans="20:20" x14ac:dyDescent="0.3">
      <c r="T51" t="s">
        <v>12</v>
      </c>
    </row>
    <row r="52" spans="20:20" x14ac:dyDescent="0.3">
      <c r="T52" t="s">
        <v>12</v>
      </c>
    </row>
    <row r="53" spans="20:20" x14ac:dyDescent="0.3">
      <c r="T53" t="s">
        <v>12</v>
      </c>
    </row>
    <row r="54" spans="20:20" x14ac:dyDescent="0.3">
      <c r="T54" t="s">
        <v>12</v>
      </c>
    </row>
    <row r="55" spans="20:20" x14ac:dyDescent="0.3">
      <c r="T55" t="s">
        <v>12</v>
      </c>
    </row>
    <row r="56" spans="20:20" x14ac:dyDescent="0.3">
      <c r="T56" t="s">
        <v>12</v>
      </c>
    </row>
    <row r="57" spans="20:20" x14ac:dyDescent="0.3">
      <c r="T57" t="s">
        <v>12</v>
      </c>
    </row>
    <row r="58" spans="20:20" x14ac:dyDescent="0.3">
      <c r="T58" t="s">
        <v>12</v>
      </c>
    </row>
    <row r="59" spans="20:20" x14ac:dyDescent="0.3">
      <c r="T59" t="s">
        <v>12</v>
      </c>
    </row>
    <row r="60" spans="20:20" x14ac:dyDescent="0.3">
      <c r="T60" t="s">
        <v>12</v>
      </c>
    </row>
    <row r="61" spans="20:20" x14ac:dyDescent="0.3">
      <c r="T61" t="s">
        <v>12</v>
      </c>
    </row>
    <row r="62" spans="20:20" x14ac:dyDescent="0.3">
      <c r="T62" t="s">
        <v>12</v>
      </c>
    </row>
    <row r="63" spans="20:20" x14ac:dyDescent="0.3">
      <c r="T63" t="s">
        <v>12</v>
      </c>
    </row>
    <row r="64" spans="20:20" x14ac:dyDescent="0.3">
      <c r="T64" t="s">
        <v>12</v>
      </c>
    </row>
    <row r="65" spans="20:20" x14ac:dyDescent="0.3">
      <c r="T65" t="s">
        <v>12</v>
      </c>
    </row>
    <row r="66" spans="20:20" x14ac:dyDescent="0.3">
      <c r="T66" t="s">
        <v>12</v>
      </c>
    </row>
    <row r="67" spans="20:20" x14ac:dyDescent="0.3">
      <c r="T67" t="s">
        <v>12</v>
      </c>
    </row>
    <row r="68" spans="20:20" x14ac:dyDescent="0.3">
      <c r="T68" t="s">
        <v>12</v>
      </c>
    </row>
    <row r="69" spans="20:20" x14ac:dyDescent="0.3">
      <c r="T69" t="s">
        <v>12</v>
      </c>
    </row>
    <row r="70" spans="20:20" x14ac:dyDescent="0.3">
      <c r="T70" t="s">
        <v>12</v>
      </c>
    </row>
    <row r="71" spans="20:20" x14ac:dyDescent="0.3">
      <c r="T71" t="s">
        <v>12</v>
      </c>
    </row>
    <row r="72" spans="20:20" x14ac:dyDescent="0.3">
      <c r="T72" t="s">
        <v>12</v>
      </c>
    </row>
    <row r="73" spans="20:20" x14ac:dyDescent="0.3">
      <c r="T73" t="s">
        <v>12</v>
      </c>
    </row>
    <row r="74" spans="20:20" x14ac:dyDescent="0.3">
      <c r="T74" t="s">
        <v>12</v>
      </c>
    </row>
    <row r="75" spans="20:20" x14ac:dyDescent="0.3">
      <c r="T75" t="s">
        <v>12</v>
      </c>
    </row>
    <row r="76" spans="20:20" x14ac:dyDescent="0.3">
      <c r="T76" t="s">
        <v>12</v>
      </c>
    </row>
    <row r="77" spans="20:20" x14ac:dyDescent="0.3">
      <c r="T77" t="s">
        <v>12</v>
      </c>
    </row>
    <row r="78" spans="20:20" x14ac:dyDescent="0.3">
      <c r="T78" t="s">
        <v>12</v>
      </c>
    </row>
    <row r="79" spans="20:20" x14ac:dyDescent="0.3">
      <c r="T79" t="s">
        <v>12</v>
      </c>
    </row>
    <row r="80" spans="20:20" x14ac:dyDescent="0.3">
      <c r="T80" t="s">
        <v>12</v>
      </c>
    </row>
    <row r="81" spans="20:20" x14ac:dyDescent="0.3">
      <c r="T81" t="s">
        <v>12</v>
      </c>
    </row>
    <row r="82" spans="20:20" x14ac:dyDescent="0.3">
      <c r="T82" t="s">
        <v>12</v>
      </c>
    </row>
    <row r="83" spans="20:20" x14ac:dyDescent="0.3">
      <c r="T83" t="s">
        <v>12</v>
      </c>
    </row>
    <row r="84" spans="20:20" x14ac:dyDescent="0.3">
      <c r="T84" t="s">
        <v>12</v>
      </c>
    </row>
    <row r="85" spans="20:20" x14ac:dyDescent="0.3">
      <c r="T85" t="s">
        <v>12</v>
      </c>
    </row>
    <row r="86" spans="20:20" x14ac:dyDescent="0.3">
      <c r="T86" t="s">
        <v>12</v>
      </c>
    </row>
    <row r="87" spans="20:20" x14ac:dyDescent="0.3">
      <c r="T87" t="s">
        <v>12</v>
      </c>
    </row>
    <row r="88" spans="20:20" x14ac:dyDescent="0.3">
      <c r="T88" t="s">
        <v>12</v>
      </c>
    </row>
    <row r="89" spans="20:20" x14ac:dyDescent="0.3">
      <c r="T89" t="s">
        <v>12</v>
      </c>
    </row>
    <row r="90" spans="20:20" x14ac:dyDescent="0.3">
      <c r="T90" t="s">
        <v>12</v>
      </c>
    </row>
    <row r="91" spans="20:20" x14ac:dyDescent="0.3">
      <c r="T91" t="s">
        <v>12</v>
      </c>
    </row>
    <row r="92" spans="20:20" x14ac:dyDescent="0.3">
      <c r="T92" t="s">
        <v>12</v>
      </c>
    </row>
    <row r="93" spans="20:20" x14ac:dyDescent="0.3">
      <c r="T93" t="s">
        <v>12</v>
      </c>
    </row>
    <row r="94" spans="20:20" x14ac:dyDescent="0.3">
      <c r="T94" t="s">
        <v>12</v>
      </c>
    </row>
    <row r="95" spans="20:20" x14ac:dyDescent="0.3">
      <c r="T95" t="s">
        <v>12</v>
      </c>
    </row>
    <row r="96" spans="20:20" x14ac:dyDescent="0.3">
      <c r="T96" t="s">
        <v>12</v>
      </c>
    </row>
    <row r="97" spans="20:20" x14ac:dyDescent="0.3">
      <c r="T97" t="s">
        <v>12</v>
      </c>
    </row>
    <row r="98" spans="20:20" x14ac:dyDescent="0.3">
      <c r="T98" t="s">
        <v>12</v>
      </c>
    </row>
    <row r="99" spans="20:20" x14ac:dyDescent="0.3">
      <c r="T99" t="s">
        <v>12</v>
      </c>
    </row>
    <row r="100" spans="20:20" x14ac:dyDescent="0.3">
      <c r="T100" t="s">
        <v>12</v>
      </c>
    </row>
    <row r="101" spans="20:20" x14ac:dyDescent="0.3">
      <c r="T101" t="s">
        <v>12</v>
      </c>
    </row>
    <row r="102" spans="20:20" x14ac:dyDescent="0.3">
      <c r="T102" t="s">
        <v>12</v>
      </c>
    </row>
    <row r="103" spans="20:20" x14ac:dyDescent="0.3">
      <c r="T103" t="s">
        <v>12</v>
      </c>
    </row>
    <row r="104" spans="20:20" x14ac:dyDescent="0.3">
      <c r="T104" t="s">
        <v>12</v>
      </c>
    </row>
    <row r="105" spans="20:20" x14ac:dyDescent="0.3">
      <c r="T105" t="s">
        <v>12</v>
      </c>
    </row>
    <row r="106" spans="20:20" x14ac:dyDescent="0.3">
      <c r="T106" t="s">
        <v>12</v>
      </c>
    </row>
    <row r="107" spans="20:20" x14ac:dyDescent="0.3">
      <c r="T107" t="s">
        <v>12</v>
      </c>
    </row>
    <row r="108" spans="20:20" x14ac:dyDescent="0.3">
      <c r="T108" t="s">
        <v>12</v>
      </c>
    </row>
    <row r="109" spans="20:20" x14ac:dyDescent="0.3">
      <c r="T109" t="s">
        <v>12</v>
      </c>
    </row>
    <row r="110" spans="20:20" x14ac:dyDescent="0.3">
      <c r="T110" t="s">
        <v>12</v>
      </c>
    </row>
    <row r="111" spans="20:20" x14ac:dyDescent="0.3">
      <c r="T111" t="s">
        <v>20</v>
      </c>
    </row>
    <row r="112" spans="20:20" x14ac:dyDescent="0.3">
      <c r="T112" t="s">
        <v>12</v>
      </c>
    </row>
    <row r="113" spans="20:20" x14ac:dyDescent="0.3">
      <c r="T113" t="s">
        <v>12</v>
      </c>
    </row>
    <row r="114" spans="20:20" x14ac:dyDescent="0.3">
      <c r="T114" t="s">
        <v>12</v>
      </c>
    </row>
    <row r="115" spans="20:20" x14ac:dyDescent="0.3">
      <c r="T115" t="s">
        <v>12</v>
      </c>
    </row>
    <row r="116" spans="20:20" x14ac:dyDescent="0.3">
      <c r="T116" t="s">
        <v>12</v>
      </c>
    </row>
    <row r="117" spans="20:20" x14ac:dyDescent="0.3">
      <c r="T117" t="s">
        <v>12</v>
      </c>
    </row>
    <row r="118" spans="20:20" x14ac:dyDescent="0.3">
      <c r="T118" t="s">
        <v>12</v>
      </c>
    </row>
    <row r="119" spans="20:20" x14ac:dyDescent="0.3">
      <c r="T119" t="s">
        <v>12</v>
      </c>
    </row>
    <row r="120" spans="20:20" x14ac:dyDescent="0.3">
      <c r="T120" t="s">
        <v>12</v>
      </c>
    </row>
    <row r="121" spans="20:20" x14ac:dyDescent="0.3">
      <c r="T121" t="s">
        <v>12</v>
      </c>
    </row>
    <row r="122" spans="20:20" x14ac:dyDescent="0.3">
      <c r="T122" t="s">
        <v>12</v>
      </c>
    </row>
    <row r="123" spans="20:20" x14ac:dyDescent="0.3">
      <c r="T123" t="s">
        <v>12</v>
      </c>
    </row>
    <row r="124" spans="20:20" x14ac:dyDescent="0.3">
      <c r="T124" t="s">
        <v>12</v>
      </c>
    </row>
    <row r="125" spans="20:20" x14ac:dyDescent="0.3">
      <c r="T125" t="s">
        <v>12</v>
      </c>
    </row>
    <row r="126" spans="20:20" x14ac:dyDescent="0.3">
      <c r="T126" t="s">
        <v>12</v>
      </c>
    </row>
    <row r="127" spans="20:20" x14ac:dyDescent="0.3">
      <c r="T127" t="s">
        <v>12</v>
      </c>
    </row>
    <row r="128" spans="20:20" x14ac:dyDescent="0.3">
      <c r="T128" t="s">
        <v>12</v>
      </c>
    </row>
    <row r="129" spans="20:20" x14ac:dyDescent="0.3">
      <c r="T129" t="s">
        <v>12</v>
      </c>
    </row>
    <row r="130" spans="20:20" x14ac:dyDescent="0.3">
      <c r="T130" t="s">
        <v>12</v>
      </c>
    </row>
    <row r="131" spans="20:20" x14ac:dyDescent="0.3">
      <c r="T131" t="s">
        <v>12</v>
      </c>
    </row>
    <row r="132" spans="20:20" x14ac:dyDescent="0.3">
      <c r="T132" t="s">
        <v>12</v>
      </c>
    </row>
    <row r="133" spans="20:20" x14ac:dyDescent="0.3">
      <c r="T133" t="s">
        <v>12</v>
      </c>
    </row>
    <row r="134" spans="20:20" x14ac:dyDescent="0.3">
      <c r="T134" t="s">
        <v>12</v>
      </c>
    </row>
    <row r="135" spans="20:20" x14ac:dyDescent="0.3">
      <c r="T135" t="s">
        <v>12</v>
      </c>
    </row>
    <row r="136" spans="20:20" x14ac:dyDescent="0.3">
      <c r="T136" t="s">
        <v>12</v>
      </c>
    </row>
    <row r="137" spans="20:20" x14ac:dyDescent="0.3">
      <c r="T137" t="s">
        <v>12</v>
      </c>
    </row>
    <row r="138" spans="20:20" x14ac:dyDescent="0.3">
      <c r="T138" t="s">
        <v>12</v>
      </c>
    </row>
    <row r="139" spans="20:20" x14ac:dyDescent="0.3">
      <c r="T139" t="s">
        <v>12</v>
      </c>
    </row>
    <row r="140" spans="20:20" x14ac:dyDescent="0.3">
      <c r="T140" t="s">
        <v>12</v>
      </c>
    </row>
    <row r="141" spans="20:20" x14ac:dyDescent="0.3">
      <c r="T141" t="s">
        <v>12</v>
      </c>
    </row>
    <row r="142" spans="20:20" x14ac:dyDescent="0.3">
      <c r="T142" t="s">
        <v>12</v>
      </c>
    </row>
    <row r="143" spans="20:20" x14ac:dyDescent="0.3">
      <c r="T143" t="s">
        <v>12</v>
      </c>
    </row>
    <row r="144" spans="20:20" x14ac:dyDescent="0.3">
      <c r="T144" t="s">
        <v>12</v>
      </c>
    </row>
    <row r="145" spans="20:20" x14ac:dyDescent="0.3">
      <c r="T145" t="s">
        <v>12</v>
      </c>
    </row>
    <row r="146" spans="20:20" x14ac:dyDescent="0.3">
      <c r="T146" t="s">
        <v>12</v>
      </c>
    </row>
  </sheetData>
  <sortState xmlns:xlrd2="http://schemas.microsoft.com/office/spreadsheetml/2017/richdata2" ref="B11:Y36">
    <sortCondition descending="1" ref="Y11:Y36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Q11" activePane="bottomRight" state="frozenSplit"/>
      <selection activeCell="D1" sqref="D1"/>
      <selection pane="topRight" activeCell="D1" sqref="D1"/>
      <selection pane="bottomLeft" activeCell="A10" sqref="A10"/>
      <selection pane="bottomRight" activeCell="Y5" sqref="Y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5.10937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4414062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.2" x14ac:dyDescent="0.6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8" x14ac:dyDescent="0.3">
      <c r="E2" s="67" t="s">
        <v>14</v>
      </c>
      <c r="F2" s="67"/>
      <c r="G2" s="14">
        <f>COUNTA(B11:B32)</f>
        <v>7</v>
      </c>
    </row>
    <row r="3" spans="1:28" x14ac:dyDescent="0.3">
      <c r="B3" s="2"/>
      <c r="E3" s="67" t="s">
        <v>16</v>
      </c>
      <c r="F3" s="67"/>
      <c r="G3" s="14">
        <v>8</v>
      </c>
    </row>
    <row r="4" spans="1:28" x14ac:dyDescent="0.3">
      <c r="B4" s="52"/>
      <c r="C4" s="3"/>
    </row>
    <row r="6" spans="1:28" x14ac:dyDescent="0.3">
      <c r="D6" s="1" t="s">
        <v>0</v>
      </c>
      <c r="E6" s="55" t="s">
        <v>349</v>
      </c>
      <c r="F6" s="55"/>
      <c r="G6" s="55" t="s">
        <v>366</v>
      </c>
      <c r="H6" s="55"/>
      <c r="I6" s="55" t="s">
        <v>194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7"/>
      <c r="V6" s="58"/>
      <c r="W6" s="55"/>
      <c r="X6" s="55"/>
    </row>
    <row r="7" spans="1:28" x14ac:dyDescent="0.3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8" x14ac:dyDescent="0.3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68"/>
      <c r="V8" s="69"/>
      <c r="W8" s="59"/>
      <c r="X8" s="59"/>
      <c r="AA8" s="14"/>
    </row>
    <row r="9" spans="1:28" x14ac:dyDescent="0.3">
      <c r="D9" s="1" t="s">
        <v>2</v>
      </c>
      <c r="E9" s="55">
        <v>4</v>
      </c>
      <c r="F9" s="55"/>
      <c r="G9" s="55">
        <v>12</v>
      </c>
      <c r="H9" s="55"/>
      <c r="I9" s="55">
        <v>165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7"/>
      <c r="V9" s="58"/>
      <c r="W9" s="55"/>
      <c r="X9" s="55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3">
      <c r="A11" s="5">
        <f>Z11</f>
        <v>1</v>
      </c>
      <c r="B11" s="33" t="s">
        <v>40</v>
      </c>
      <c r="C11" s="33" t="s">
        <v>41</v>
      </c>
      <c r="D11" s="21" t="s">
        <v>348</v>
      </c>
      <c r="E11" s="33">
        <v>3</v>
      </c>
      <c r="F11" s="51">
        <f>IF(E11=0,,($E$9-E11)*$E$7*100/$E$9)</f>
        <v>50</v>
      </c>
      <c r="G11" s="33"/>
      <c r="H11" s="51">
        <f t="shared" ref="H11:H21" si="0">IF(G11=0,,($G$9-G11)*$G$7*100/$G$9)</f>
        <v>0</v>
      </c>
      <c r="I11" s="33">
        <v>16</v>
      </c>
      <c r="J11" s="37">
        <f t="shared" ref="J11:J21" si="1">IF(I11=0,,($I$9-I11)*$I$7*100/$I$9)</f>
        <v>451.5151515151515</v>
      </c>
      <c r="K11" s="36"/>
      <c r="L11" s="37">
        <f>IF(K11=0,,($K$9-K11)*$K$7*100/$K$9)</f>
        <v>0</v>
      </c>
      <c r="M11" s="33"/>
      <c r="N11" s="37">
        <f>IF(M11=0,,($M$9-M11)*$M$7*100/$M$9)</f>
        <v>0</v>
      </c>
      <c r="O11" s="33"/>
      <c r="P11" s="51">
        <f>IF(O11=0,,($O$9-O11)*$O$7*100/$O$9)</f>
        <v>0</v>
      </c>
      <c r="Q11" s="36"/>
      <c r="R11" s="37">
        <f t="shared" ref="R11:R19" si="2">IF(Q11=0,,($Q$9-Q11)*$Q$7*100/$Q$9)</f>
        <v>0</v>
      </c>
      <c r="S11" s="36"/>
      <c r="T11" s="37">
        <f t="shared" ref="T11:T21" si="3">IF(S11=0,,($S$9-S11)*$S$7*100/$S$9)</f>
        <v>0</v>
      </c>
      <c r="U11" s="32"/>
      <c r="V11" s="7">
        <f t="shared" ref="V11:V21" si="4">IF(U11=0,,($U$9-U11)*$U$7*100/$U$9)</f>
        <v>0</v>
      </c>
      <c r="W11" s="6"/>
      <c r="X11" s="7">
        <f>IF(W11=0,,($W$9-W11)*$W$7*100/$W$9)</f>
        <v>0</v>
      </c>
      <c r="Y11" s="26">
        <f t="shared" ref="Y11:Y21" si="5">SUM(F11,H11,J11,L11,N11,P11,R11,T11,V11,X11)</f>
        <v>501.5151515151515</v>
      </c>
      <c r="Z11" s="21">
        <f t="shared" ref="Z11:Z26" si="6">ROW(B11)-10</f>
        <v>1</v>
      </c>
      <c r="AA11" s="21">
        <f>COUNTA(E11,O11,G11,#REF!,I11,K11)</f>
        <v>3</v>
      </c>
      <c r="AB11" s="16">
        <f>AA11/$G$3</f>
        <v>0.375</v>
      </c>
    </row>
    <row r="12" spans="1:28" x14ac:dyDescent="0.3">
      <c r="A12" s="5">
        <f>Z12</f>
        <v>2</v>
      </c>
      <c r="B12" s="33" t="s">
        <v>43</v>
      </c>
      <c r="C12" s="33" t="s">
        <v>44</v>
      </c>
      <c r="D12" s="21" t="s">
        <v>348</v>
      </c>
      <c r="E12" s="33">
        <v>3</v>
      </c>
      <c r="F12" s="51">
        <f>IF(E12=0,,($E$9-E12)*$E$7*100/$E$9)</f>
        <v>50</v>
      </c>
      <c r="G12" s="33">
        <v>1</v>
      </c>
      <c r="H12" s="51">
        <f t="shared" si="0"/>
        <v>183.33333333333334</v>
      </c>
      <c r="I12" s="33">
        <v>101</v>
      </c>
      <c r="J12" s="37">
        <f t="shared" si="1"/>
        <v>193.93939393939394</v>
      </c>
      <c r="K12" s="36"/>
      <c r="L12" s="37">
        <f>IF(K12=0,,($K$9-K12)*$K$7*100/$K$9)</f>
        <v>0</v>
      </c>
      <c r="M12" s="33"/>
      <c r="N12" s="37">
        <f>IF(M12=0,,($M$9-M12)*$M$7*100/$M$9)</f>
        <v>0</v>
      </c>
      <c r="O12" s="33"/>
      <c r="P12" s="51">
        <f>IF(O12=0,,($O$9-O12)*$O$7*100/$O$9)</f>
        <v>0</v>
      </c>
      <c r="Q12" s="36"/>
      <c r="R12" s="37">
        <f t="shared" si="2"/>
        <v>0</v>
      </c>
      <c r="S12" s="36"/>
      <c r="T12" s="37">
        <f t="shared" si="3"/>
        <v>0</v>
      </c>
      <c r="U12" s="32"/>
      <c r="V12" s="7">
        <f t="shared" si="4"/>
        <v>0</v>
      </c>
      <c r="W12" s="6"/>
      <c r="X12" s="7">
        <f>IF(W12=0,,($W$9-W12)*$W$7*100/$W$9)</f>
        <v>0</v>
      </c>
      <c r="Y12" s="26">
        <f t="shared" si="5"/>
        <v>427.27272727272725</v>
      </c>
      <c r="Z12" s="21">
        <f t="shared" si="6"/>
        <v>2</v>
      </c>
      <c r="AA12" s="21">
        <f>COUNTA(E12,O12,G12,#REF!,I12,K12)</f>
        <v>4</v>
      </c>
      <c r="AB12" s="16">
        <f>AA12/$G$3</f>
        <v>0.5</v>
      </c>
    </row>
    <row r="13" spans="1:28" x14ac:dyDescent="0.3">
      <c r="A13" s="5">
        <f>Z13</f>
        <v>3</v>
      </c>
      <c r="B13" s="33" t="s">
        <v>116</v>
      </c>
      <c r="C13" s="33" t="s">
        <v>193</v>
      </c>
      <c r="D13" s="21" t="s">
        <v>163</v>
      </c>
      <c r="E13" s="33">
        <v>2</v>
      </c>
      <c r="F13" s="51">
        <f>IF(E13=0,,($E$9-E13)*$E$7*100/$E$9)</f>
        <v>100</v>
      </c>
      <c r="G13" s="33"/>
      <c r="H13" s="51">
        <f t="shared" si="0"/>
        <v>0</v>
      </c>
      <c r="I13" s="33">
        <v>62</v>
      </c>
      <c r="J13" s="37">
        <f t="shared" si="1"/>
        <v>312.12121212121212</v>
      </c>
      <c r="K13" s="36"/>
      <c r="L13" s="37">
        <f>IF(K13=0,,($K$9-K13)*$K$7*100/$K$9)</f>
        <v>0</v>
      </c>
      <c r="M13" s="33"/>
      <c r="N13" s="37">
        <f>IF(M13=0,,($M$9-M13)*$M$7*100/$M$9)</f>
        <v>0</v>
      </c>
      <c r="O13" s="33"/>
      <c r="P13" s="51">
        <f>IF(O13=0,,($O$9-O13)*$O$7*100/$O$9)</f>
        <v>0</v>
      </c>
      <c r="Q13" s="36"/>
      <c r="R13" s="37">
        <f t="shared" si="2"/>
        <v>0</v>
      </c>
      <c r="S13" s="36"/>
      <c r="T13" s="37">
        <f t="shared" si="3"/>
        <v>0</v>
      </c>
      <c r="U13" s="32"/>
      <c r="V13" s="7">
        <f t="shared" si="4"/>
        <v>0</v>
      </c>
      <c r="W13" s="32"/>
      <c r="X13" s="7">
        <f>IF(W13=0,,($W$9-W13)*$W$7*100/$W$9)</f>
        <v>0</v>
      </c>
      <c r="Y13" s="26">
        <f t="shared" si="5"/>
        <v>412.12121212121212</v>
      </c>
      <c r="Z13" s="21">
        <f t="shared" si="6"/>
        <v>3</v>
      </c>
      <c r="AA13" s="21">
        <f>COUNTA(E13,O13,G13,#REF!,I13,K13)</f>
        <v>3</v>
      </c>
      <c r="AB13" s="16">
        <f>AA13/$G$3</f>
        <v>0.375</v>
      </c>
    </row>
    <row r="14" spans="1:28" x14ac:dyDescent="0.3">
      <c r="A14" s="5">
        <f>Z14</f>
        <v>4</v>
      </c>
      <c r="B14" s="33" t="s">
        <v>88</v>
      </c>
      <c r="C14" s="33" t="s">
        <v>89</v>
      </c>
      <c r="D14" s="21" t="s">
        <v>348</v>
      </c>
      <c r="E14" s="33">
        <v>1</v>
      </c>
      <c r="F14" s="51">
        <f>IF(E14=0,,($E$9-E14)*$E$7*100/$E$9)</f>
        <v>150</v>
      </c>
      <c r="G14" s="33"/>
      <c r="H14" s="51">
        <f t="shared" si="0"/>
        <v>0</v>
      </c>
      <c r="I14" s="33">
        <v>131</v>
      </c>
      <c r="J14" s="37">
        <f t="shared" si="1"/>
        <v>103.03030303030303</v>
      </c>
      <c r="K14" s="36"/>
      <c r="L14" s="37">
        <f>IF(K14=0,,($K$9-K14)*$K$7*100/$K$9)</f>
        <v>0</v>
      </c>
      <c r="M14" s="33"/>
      <c r="N14" s="37">
        <f>IF(M14=0,,($M$9-M14)*$M$7*100/$M$9)</f>
        <v>0</v>
      </c>
      <c r="O14" s="33"/>
      <c r="P14" s="51">
        <f>IF(O14=0,,($O$9-O14)*$O$7*100/$O$9)</f>
        <v>0</v>
      </c>
      <c r="Q14" s="36"/>
      <c r="R14" s="37">
        <f t="shared" si="2"/>
        <v>0</v>
      </c>
      <c r="S14" s="36"/>
      <c r="T14" s="37">
        <f t="shared" si="3"/>
        <v>0</v>
      </c>
      <c r="U14" s="32"/>
      <c r="V14" s="7">
        <f t="shared" si="4"/>
        <v>0</v>
      </c>
      <c r="W14" s="6"/>
      <c r="X14" s="7">
        <f>IF(W14=0,,($W$9-W14)*$W$7*100/$W$9)</f>
        <v>0</v>
      </c>
      <c r="Y14" s="26">
        <f t="shared" si="5"/>
        <v>253.03030303030303</v>
      </c>
      <c r="Z14" s="21">
        <f t="shared" si="6"/>
        <v>4</v>
      </c>
      <c r="AA14" s="21">
        <f>COUNTA(E14,O14,G14,#REF!,I14,K14)</f>
        <v>3</v>
      </c>
      <c r="AB14" s="16">
        <f>AA14/$G$3</f>
        <v>0.375</v>
      </c>
    </row>
    <row r="15" spans="1:28" x14ac:dyDescent="0.3">
      <c r="A15" s="5">
        <f>Z15</f>
        <v>5</v>
      </c>
      <c r="B15" s="33" t="s">
        <v>93</v>
      </c>
      <c r="C15" s="33" t="s">
        <v>94</v>
      </c>
      <c r="D15" s="13" t="s">
        <v>156</v>
      </c>
      <c r="E15" s="33"/>
      <c r="F15" s="51"/>
      <c r="G15" s="33"/>
      <c r="H15" s="51">
        <f t="shared" si="0"/>
        <v>0</v>
      </c>
      <c r="I15" s="33">
        <v>118</v>
      </c>
      <c r="J15" s="37">
        <f t="shared" si="1"/>
        <v>142.42424242424244</v>
      </c>
      <c r="K15" s="36"/>
      <c r="L15" s="37"/>
      <c r="M15" s="33"/>
      <c r="N15" s="37"/>
      <c r="O15" s="33"/>
      <c r="P15" s="51"/>
      <c r="Q15" s="36"/>
      <c r="R15" s="37">
        <f t="shared" si="2"/>
        <v>0</v>
      </c>
      <c r="S15" s="36"/>
      <c r="T15" s="37">
        <f t="shared" si="3"/>
        <v>0</v>
      </c>
      <c r="U15" s="32"/>
      <c r="V15" s="7">
        <f t="shared" si="4"/>
        <v>0</v>
      </c>
      <c r="W15" s="6"/>
      <c r="X15" s="7"/>
      <c r="Y15" s="26">
        <f t="shared" si="5"/>
        <v>142.42424242424244</v>
      </c>
      <c r="Z15" s="21">
        <f t="shared" si="6"/>
        <v>5</v>
      </c>
      <c r="AA15" s="21">
        <f>COUNTA(E15,O15,G15,#REF!,I15,K15)</f>
        <v>2</v>
      </c>
      <c r="AB15" s="16">
        <f>AA15/$G$3</f>
        <v>0.25</v>
      </c>
    </row>
    <row r="16" spans="1:28" x14ac:dyDescent="0.3">
      <c r="A16" s="5">
        <v>6</v>
      </c>
      <c r="B16" s="33" t="s">
        <v>444</v>
      </c>
      <c r="C16" s="33" t="s">
        <v>445</v>
      </c>
      <c r="D16" s="13" t="s">
        <v>348</v>
      </c>
      <c r="E16" s="33"/>
      <c r="F16" s="51"/>
      <c r="G16" s="33"/>
      <c r="H16" s="51">
        <f t="shared" si="0"/>
        <v>0</v>
      </c>
      <c r="I16" s="33">
        <v>137</v>
      </c>
      <c r="J16" s="37">
        <f t="shared" si="1"/>
        <v>84.848484848484844</v>
      </c>
      <c r="K16" s="36"/>
      <c r="L16" s="37">
        <f>IF(K16=0,,($K$9-K16)*$K$7*100/$K$9)</f>
        <v>0</v>
      </c>
      <c r="M16" s="33"/>
      <c r="N16" s="37">
        <f>IF(M16=0,,($M$9-M16)*$M$7*100/$M$9)</f>
        <v>0</v>
      </c>
      <c r="O16" s="33"/>
      <c r="P16" s="51">
        <f>IF(O16=0,,($O$9-O16)*$O$7*100/$O$9)</f>
        <v>0</v>
      </c>
      <c r="Q16" s="36"/>
      <c r="R16" s="37">
        <f t="shared" si="2"/>
        <v>0</v>
      </c>
      <c r="S16" s="36"/>
      <c r="T16" s="37">
        <f t="shared" si="3"/>
        <v>0</v>
      </c>
      <c r="U16" s="32"/>
      <c r="V16" s="7">
        <f t="shared" si="4"/>
        <v>0</v>
      </c>
      <c r="W16" s="6"/>
      <c r="X16" s="7">
        <f>IF(W16=0,,($W$9-W16)*$W$7*100/$W$9)</f>
        <v>0</v>
      </c>
      <c r="Y16" s="26">
        <f t="shared" si="5"/>
        <v>84.848484848484844</v>
      </c>
      <c r="Z16" s="21">
        <f t="shared" si="6"/>
        <v>6</v>
      </c>
      <c r="AA16" s="21">
        <f>COUNTA(E16,O16,G16,#REF!,I16,K16)</f>
        <v>2</v>
      </c>
      <c r="AB16" s="16">
        <f t="shared" ref="AB16:AB26" si="7">AA16/$G$3</f>
        <v>0.25</v>
      </c>
    </row>
    <row r="17" spans="1:28" x14ac:dyDescent="0.3">
      <c r="A17" s="5">
        <v>7</v>
      </c>
      <c r="B17" s="36" t="s">
        <v>391</v>
      </c>
      <c r="C17" s="36" t="s">
        <v>392</v>
      </c>
      <c r="D17" s="21" t="s">
        <v>348</v>
      </c>
      <c r="E17" s="33"/>
      <c r="F17" s="51">
        <f>IF(E17=0,,($E$9-E17)*$E$7*100/$E$9)</f>
        <v>0</v>
      </c>
      <c r="G17" s="33">
        <v>11</v>
      </c>
      <c r="H17" s="51">
        <f t="shared" si="0"/>
        <v>16.666666666666668</v>
      </c>
      <c r="I17" s="33"/>
      <c r="J17" s="37">
        <f t="shared" si="1"/>
        <v>0</v>
      </c>
      <c r="K17" s="36"/>
      <c r="L17" s="37">
        <f>IF(K17=0,,($K$9-K17)*$K$7*100/$K$9)</f>
        <v>0</v>
      </c>
      <c r="M17" s="33"/>
      <c r="N17" s="37">
        <f>IF(M17=0,,($M$9-M17)*$M$7*100/$M$9)</f>
        <v>0</v>
      </c>
      <c r="O17" s="33"/>
      <c r="P17" s="51">
        <f>IF(O17=0,,($O$9-O17)*$O$7*100/$O$9)</f>
        <v>0</v>
      </c>
      <c r="Q17" s="36"/>
      <c r="R17" s="37">
        <f t="shared" si="2"/>
        <v>0</v>
      </c>
      <c r="S17" s="36"/>
      <c r="T17" s="37">
        <f t="shared" si="3"/>
        <v>0</v>
      </c>
      <c r="U17" s="32"/>
      <c r="V17" s="7">
        <f t="shared" si="4"/>
        <v>0</v>
      </c>
      <c r="W17" s="6"/>
      <c r="X17" s="7">
        <f>IF(W17=0,,($W$9-W17)*$W$7*100/$W$9)</f>
        <v>0</v>
      </c>
      <c r="Y17" s="26">
        <f t="shared" si="5"/>
        <v>16.666666666666668</v>
      </c>
      <c r="Z17" s="21">
        <f t="shared" si="6"/>
        <v>7</v>
      </c>
      <c r="AA17" s="21">
        <f>COUNTA(E17,O17,G17,#REF!,I17,K17)</f>
        <v>2</v>
      </c>
      <c r="AB17" s="16">
        <f t="shared" si="7"/>
        <v>0.25</v>
      </c>
    </row>
    <row r="18" spans="1:28" x14ac:dyDescent="0.3">
      <c r="A18" s="5">
        <v>8</v>
      </c>
      <c r="B18" s="32"/>
      <c r="C18" s="32"/>
      <c r="D18" s="6"/>
      <c r="E18" s="33"/>
      <c r="F18" s="51">
        <f>IF(E18=0,,($E$9-E18)*$E$7*100/$E$9)</f>
        <v>0</v>
      </c>
      <c r="G18" s="33"/>
      <c r="H18" s="51">
        <f t="shared" si="0"/>
        <v>0</v>
      </c>
      <c r="I18" s="33"/>
      <c r="J18" s="37">
        <f t="shared" si="1"/>
        <v>0</v>
      </c>
      <c r="K18" s="36"/>
      <c r="L18" s="37">
        <f>IF(K18=0,,($K$9-K18)*$K$7*100/$K$9)</f>
        <v>0</v>
      </c>
      <c r="M18" s="33"/>
      <c r="N18" s="37">
        <f>IF(M18=0,,($M$9-M18)*$M$7*100/$M$9)</f>
        <v>0</v>
      </c>
      <c r="O18" s="33"/>
      <c r="P18" s="51">
        <f>IF(O18=0,,($O$9-O18)*$O$7*100/$O$9)</f>
        <v>0</v>
      </c>
      <c r="Q18" s="36"/>
      <c r="R18" s="37">
        <f t="shared" si="2"/>
        <v>0</v>
      </c>
      <c r="S18" s="36"/>
      <c r="T18" s="37">
        <f t="shared" si="3"/>
        <v>0</v>
      </c>
      <c r="U18" s="32"/>
      <c r="V18" s="7">
        <f t="shared" si="4"/>
        <v>0</v>
      </c>
      <c r="W18" s="6"/>
      <c r="X18" s="7">
        <f>IF(W18=0,,($W$9-W18)*$W$7*100/$W$9)</f>
        <v>0</v>
      </c>
      <c r="Y18" s="26">
        <f t="shared" si="5"/>
        <v>0</v>
      </c>
      <c r="Z18" s="21">
        <f t="shared" si="6"/>
        <v>8</v>
      </c>
      <c r="AA18" s="21">
        <f>COUNTA(E18,O18,G18,#REF!,I18,K18)</f>
        <v>1</v>
      </c>
      <c r="AB18" s="16">
        <f t="shared" si="7"/>
        <v>0.125</v>
      </c>
    </row>
    <row r="19" spans="1:28" x14ac:dyDescent="0.3">
      <c r="A19" s="5">
        <v>9</v>
      </c>
      <c r="B19" s="32"/>
      <c r="C19" s="32"/>
      <c r="D19" s="6"/>
      <c r="E19" s="33"/>
      <c r="F19" s="51">
        <f>IF(E19=0,,($E$9-E19)*$E$7*100/$E$9)</f>
        <v>0</v>
      </c>
      <c r="G19" s="33"/>
      <c r="H19" s="51">
        <f t="shared" si="0"/>
        <v>0</v>
      </c>
      <c r="I19" s="33"/>
      <c r="J19" s="37">
        <f t="shared" si="1"/>
        <v>0</v>
      </c>
      <c r="K19" s="36"/>
      <c r="L19" s="37">
        <f>IF(K19=0,,($K$9-K19)*$K$7*100/$K$9)</f>
        <v>0</v>
      </c>
      <c r="M19" s="33"/>
      <c r="N19" s="37">
        <f>IF(M19=0,,($M$9-M19)*$M$7*100/$M$9)</f>
        <v>0</v>
      </c>
      <c r="O19" s="33"/>
      <c r="P19" s="51">
        <f>IF(O19=0,,($O$9-O19)*$O$7*100/$O$9)</f>
        <v>0</v>
      </c>
      <c r="Q19" s="36"/>
      <c r="R19" s="37">
        <f t="shared" si="2"/>
        <v>0</v>
      </c>
      <c r="S19" s="36"/>
      <c r="T19" s="37">
        <f t="shared" si="3"/>
        <v>0</v>
      </c>
      <c r="U19" s="32"/>
      <c r="V19" s="7">
        <f t="shared" si="4"/>
        <v>0</v>
      </c>
      <c r="W19" s="6"/>
      <c r="X19" s="7">
        <f>IF(W19=0,,($W$9-W19)*$W$7*100/$W$9)</f>
        <v>0</v>
      </c>
      <c r="Y19" s="26">
        <f t="shared" si="5"/>
        <v>0</v>
      </c>
      <c r="Z19" s="21">
        <f t="shared" si="6"/>
        <v>9</v>
      </c>
      <c r="AA19" s="21">
        <f>COUNTA(E19,O19,G19,#REF!,I19,K19)</f>
        <v>1</v>
      </c>
      <c r="AB19" s="16">
        <f t="shared" si="7"/>
        <v>0.125</v>
      </c>
    </row>
    <row r="20" spans="1:28" x14ac:dyDescent="0.3">
      <c r="A20" s="5">
        <v>10</v>
      </c>
      <c r="B20" s="32"/>
      <c r="C20" s="32"/>
      <c r="D20" s="6"/>
      <c r="E20" s="33"/>
      <c r="F20" s="51"/>
      <c r="G20" s="33"/>
      <c r="H20" s="51">
        <f t="shared" si="0"/>
        <v>0</v>
      </c>
      <c r="I20" s="33"/>
      <c r="J20" s="37">
        <f t="shared" si="1"/>
        <v>0</v>
      </c>
      <c r="K20" s="36"/>
      <c r="L20" s="37"/>
      <c r="M20" s="33"/>
      <c r="N20" s="37"/>
      <c r="O20" s="33"/>
      <c r="P20" s="51"/>
      <c r="Q20" s="36"/>
      <c r="R20" s="37"/>
      <c r="S20" s="36"/>
      <c r="T20" s="37">
        <f t="shared" si="3"/>
        <v>0</v>
      </c>
      <c r="U20" s="32"/>
      <c r="V20" s="7">
        <f t="shared" si="4"/>
        <v>0</v>
      </c>
      <c r="W20" s="6"/>
      <c r="X20" s="7"/>
      <c r="Y20" s="26">
        <f t="shared" si="5"/>
        <v>0</v>
      </c>
      <c r="Z20" s="21">
        <f t="shared" si="6"/>
        <v>10</v>
      </c>
      <c r="AA20" s="21">
        <f>COUNTA(E20,O20,G20,#REF!,I20,K20)</f>
        <v>1</v>
      </c>
      <c r="AB20" s="16">
        <f t="shared" si="7"/>
        <v>0.125</v>
      </c>
    </row>
    <row r="21" spans="1:28" x14ac:dyDescent="0.3">
      <c r="A21" s="5">
        <v>11</v>
      </c>
      <c r="B21" s="32"/>
      <c r="C21" s="32"/>
      <c r="D21" s="6"/>
      <c r="E21" s="33"/>
      <c r="F21" s="51"/>
      <c r="G21" s="33"/>
      <c r="H21" s="51">
        <f t="shared" si="0"/>
        <v>0</v>
      </c>
      <c r="I21" s="33"/>
      <c r="J21" s="37">
        <f t="shared" si="1"/>
        <v>0</v>
      </c>
      <c r="K21" s="36"/>
      <c r="L21" s="37"/>
      <c r="M21" s="33"/>
      <c r="N21" s="37"/>
      <c r="O21" s="33"/>
      <c r="P21" s="51"/>
      <c r="Q21" s="36"/>
      <c r="R21" s="37">
        <f>IF(Q21=0,,($Q$9-Q21)*$Q$7*100/$Q$9)</f>
        <v>0</v>
      </c>
      <c r="S21" s="36"/>
      <c r="T21" s="37">
        <f t="shared" si="3"/>
        <v>0</v>
      </c>
      <c r="U21" s="32"/>
      <c r="V21" s="7">
        <f t="shared" si="4"/>
        <v>0</v>
      </c>
      <c r="W21" s="6"/>
      <c r="X21" s="7"/>
      <c r="Y21" s="26">
        <f t="shared" si="5"/>
        <v>0</v>
      </c>
      <c r="Z21" s="21">
        <f t="shared" si="6"/>
        <v>11</v>
      </c>
      <c r="AA21" s="21">
        <f>COUNTA(E21,O21,G21,#REF!,I21,K21)</f>
        <v>1</v>
      </c>
      <c r="AB21" s="16">
        <f t="shared" si="7"/>
        <v>0.125</v>
      </c>
    </row>
    <row r="22" spans="1:28" x14ac:dyDescent="0.3">
      <c r="A22" s="5">
        <v>12</v>
      </c>
      <c r="B22" s="32"/>
      <c r="C22" s="32"/>
      <c r="D22" s="6"/>
      <c r="E22" s="33"/>
      <c r="F22" s="51"/>
      <c r="G22" s="33"/>
      <c r="H22" s="51">
        <f t="shared" ref="H22:H26" si="8">IF(G22=0,,($G$9-G22)*$G$7*100/$G$9)</f>
        <v>0</v>
      </c>
      <c r="I22" s="33"/>
      <c r="J22" s="37">
        <f t="shared" ref="J22:J26" si="9">IF(I22=0,,($I$9-I22)*$I$7*100/$I$9)</f>
        <v>0</v>
      </c>
      <c r="K22" s="36"/>
      <c r="L22" s="37">
        <f>IF(K22=0,,($K$9-K22)*$K$7*100/$K$9)</f>
        <v>0</v>
      </c>
      <c r="M22" s="33"/>
      <c r="N22" s="37">
        <f>IF(M22=0,,($M$9-M22)*$M$7*100/$M$9)</f>
        <v>0</v>
      </c>
      <c r="O22" s="33"/>
      <c r="P22" s="51"/>
      <c r="Q22" s="36"/>
      <c r="R22" s="37">
        <f t="shared" ref="R22:R26" si="10">IF(Q22=0,,($Q$9-Q22)*$Q$7*100/$Q$9)</f>
        <v>0</v>
      </c>
      <c r="S22" s="36"/>
      <c r="T22" s="37">
        <f t="shared" ref="T22:T26" si="11">IF(S22=0,,($S$9-S22)*$S$7*100/$S$9)</f>
        <v>0</v>
      </c>
      <c r="U22" s="32"/>
      <c r="V22" s="7">
        <f t="shared" ref="V22:V26" si="12">IF(U22=0,,($U$9-U22)*$U$7*100/$U$9)</f>
        <v>0</v>
      </c>
      <c r="W22" s="6"/>
      <c r="X22" s="7">
        <f>IF(W22=0,,($W$9-W22)*$W$7*100/$W$9)</f>
        <v>0</v>
      </c>
      <c r="Y22" s="26">
        <f t="shared" ref="Y22:Y26" si="13">SUM(F22,H22,J22,L22,N22,P22,R22,T22,V22,X22)</f>
        <v>0</v>
      </c>
      <c r="Z22" s="21">
        <f t="shared" si="6"/>
        <v>12</v>
      </c>
      <c r="AA22" s="21">
        <f>COUNTA(E22,O22,G22,#REF!,I22,K22)</f>
        <v>1</v>
      </c>
      <c r="AB22" s="16">
        <f t="shared" si="7"/>
        <v>0.125</v>
      </c>
    </row>
    <row r="23" spans="1:28" x14ac:dyDescent="0.3">
      <c r="A23" s="5">
        <v>12</v>
      </c>
      <c r="B23" s="32"/>
      <c r="C23" s="32"/>
      <c r="D23" s="6"/>
      <c r="E23" s="33"/>
      <c r="F23" s="51">
        <f>IF(E23=0,,($E$9-E23)*$E$7*100/$E$9)</f>
        <v>0</v>
      </c>
      <c r="G23" s="33"/>
      <c r="H23" s="51">
        <f t="shared" si="8"/>
        <v>0</v>
      </c>
      <c r="I23" s="33"/>
      <c r="J23" s="37">
        <f t="shared" si="9"/>
        <v>0</v>
      </c>
      <c r="K23" s="36"/>
      <c r="L23" s="37">
        <f>IF(K23=0,,($K$9-K23)*$K$7*100/$K$9)</f>
        <v>0</v>
      </c>
      <c r="M23" s="33"/>
      <c r="N23" s="37">
        <f>IF(M23=0,,($M$9-M23)*$M$7*100/$M$9)</f>
        <v>0</v>
      </c>
      <c r="O23" s="33"/>
      <c r="P23" s="51">
        <f>IF(O23=0,,($O$9-O23)*$O$7*100/$O$9)</f>
        <v>0</v>
      </c>
      <c r="Q23" s="36"/>
      <c r="R23" s="37">
        <f t="shared" si="10"/>
        <v>0</v>
      </c>
      <c r="S23" s="36"/>
      <c r="T23" s="37">
        <f t="shared" si="11"/>
        <v>0</v>
      </c>
      <c r="U23" s="32"/>
      <c r="V23" s="7">
        <f t="shared" si="12"/>
        <v>0</v>
      </c>
      <c r="W23" s="6"/>
      <c r="X23" s="7">
        <f>IF(W23=0,,($W$9-W23)*$W$7*100/$W$9)</f>
        <v>0</v>
      </c>
      <c r="Y23" s="26">
        <f t="shared" si="13"/>
        <v>0</v>
      </c>
      <c r="Z23" s="21">
        <f t="shared" si="6"/>
        <v>13</v>
      </c>
      <c r="AA23" s="21">
        <f>COUNTA(E23,O23,G23,#REF!,I23,K23)</f>
        <v>1</v>
      </c>
      <c r="AB23" s="16">
        <f t="shared" si="7"/>
        <v>0.125</v>
      </c>
    </row>
    <row r="24" spans="1:28" x14ac:dyDescent="0.3">
      <c r="A24" s="5">
        <v>13</v>
      </c>
      <c r="B24" s="32"/>
      <c r="C24" s="32"/>
      <c r="D24" s="6"/>
      <c r="E24" s="33"/>
      <c r="F24" s="51"/>
      <c r="G24" s="33"/>
      <c r="H24" s="51">
        <f t="shared" si="8"/>
        <v>0</v>
      </c>
      <c r="I24" s="33"/>
      <c r="J24" s="37">
        <f t="shared" si="9"/>
        <v>0</v>
      </c>
      <c r="K24" s="36"/>
      <c r="L24" s="37"/>
      <c r="M24" s="33"/>
      <c r="N24" s="37"/>
      <c r="O24" s="33"/>
      <c r="P24" s="51"/>
      <c r="Q24" s="36"/>
      <c r="R24" s="37">
        <f t="shared" si="10"/>
        <v>0</v>
      </c>
      <c r="S24" s="36"/>
      <c r="T24" s="37">
        <f t="shared" si="11"/>
        <v>0</v>
      </c>
      <c r="U24" s="32"/>
      <c r="V24" s="7">
        <f t="shared" si="12"/>
        <v>0</v>
      </c>
      <c r="W24" s="6"/>
      <c r="X24" s="7"/>
      <c r="Y24" s="26">
        <f t="shared" si="13"/>
        <v>0</v>
      </c>
      <c r="Z24" s="21">
        <f t="shared" si="6"/>
        <v>14</v>
      </c>
      <c r="AA24" s="21"/>
      <c r="AB24" s="16"/>
    </row>
    <row r="25" spans="1:28" x14ac:dyDescent="0.3">
      <c r="A25" s="5">
        <v>14</v>
      </c>
      <c r="B25" s="32"/>
      <c r="C25" s="32"/>
      <c r="D25" s="6"/>
      <c r="E25" s="33"/>
      <c r="F25" s="51"/>
      <c r="G25" s="33"/>
      <c r="H25" s="51">
        <f t="shared" si="8"/>
        <v>0</v>
      </c>
      <c r="I25" s="33"/>
      <c r="J25" s="37">
        <f t="shared" si="9"/>
        <v>0</v>
      </c>
      <c r="K25" s="36"/>
      <c r="L25" s="37"/>
      <c r="M25" s="33"/>
      <c r="N25" s="37">
        <f>IF(M25=0,,($M$9-M25)*$M$7*100/$M$9)</f>
        <v>0</v>
      </c>
      <c r="O25" s="33"/>
      <c r="P25" s="51"/>
      <c r="Q25" s="36"/>
      <c r="R25" s="37">
        <f t="shared" si="10"/>
        <v>0</v>
      </c>
      <c r="S25" s="36"/>
      <c r="T25" s="37">
        <f t="shared" si="11"/>
        <v>0</v>
      </c>
      <c r="U25" s="32"/>
      <c r="V25" s="7">
        <f t="shared" si="12"/>
        <v>0</v>
      </c>
      <c r="W25" s="6"/>
      <c r="X25" s="7"/>
      <c r="Y25" s="26">
        <f t="shared" si="13"/>
        <v>0</v>
      </c>
      <c r="Z25" s="21">
        <f t="shared" si="6"/>
        <v>15</v>
      </c>
      <c r="AA25" s="21">
        <f>COUNTA(E25,O25,G25,#REF!,I25,K25)</f>
        <v>1</v>
      </c>
      <c r="AB25" s="16">
        <f t="shared" si="7"/>
        <v>0.125</v>
      </c>
    </row>
    <row r="26" spans="1:28" x14ac:dyDescent="0.3">
      <c r="A26" s="5">
        <v>15</v>
      </c>
      <c r="B26" s="32"/>
      <c r="C26" s="32"/>
      <c r="D26" s="6"/>
      <c r="E26" s="33"/>
      <c r="F26" s="51"/>
      <c r="G26" s="33"/>
      <c r="H26" s="51">
        <f t="shared" si="8"/>
        <v>0</v>
      </c>
      <c r="I26" s="33"/>
      <c r="J26" s="37">
        <f t="shared" si="9"/>
        <v>0</v>
      </c>
      <c r="K26" s="36"/>
      <c r="L26" s="37"/>
      <c r="M26" s="32"/>
      <c r="N26" s="31">
        <f>IF(M26=0,,($M$9-M26)*$M$7*100/$M$9)</f>
        <v>0</v>
      </c>
      <c r="O26" s="33"/>
      <c r="P26" s="51">
        <f>IF(O26=0,,($O$9-O26)*$O$7*100/$O$9)</f>
        <v>0</v>
      </c>
      <c r="Q26" s="36"/>
      <c r="R26" s="37">
        <f t="shared" si="10"/>
        <v>0</v>
      </c>
      <c r="S26" s="36"/>
      <c r="T26" s="37">
        <f t="shared" si="11"/>
        <v>0</v>
      </c>
      <c r="U26" s="32"/>
      <c r="V26" s="7">
        <f t="shared" si="12"/>
        <v>0</v>
      </c>
      <c r="W26" s="6"/>
      <c r="X26" s="7">
        <f>IF(W26=0,,($W$9-W26)*$W$7*100/$W$9)</f>
        <v>0</v>
      </c>
      <c r="Y26" s="26">
        <f t="shared" si="13"/>
        <v>0</v>
      </c>
      <c r="Z26" s="21">
        <f t="shared" si="6"/>
        <v>16</v>
      </c>
      <c r="AA26" s="21">
        <f>COUNTA(E26,O26,G26,#REF!,I26,K26)</f>
        <v>1</v>
      </c>
      <c r="AB26" s="16">
        <f t="shared" si="7"/>
        <v>0.125</v>
      </c>
    </row>
    <row r="27" spans="1:28" x14ac:dyDescent="0.3">
      <c r="A27" s="60" t="s">
        <v>11</v>
      </c>
      <c r="B27" s="60"/>
      <c r="C27" s="61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0</v>
      </c>
      <c r="M27">
        <f>COUNTA(O11:O26)</f>
        <v>0</v>
      </c>
    </row>
    <row r="28" spans="1:28" x14ac:dyDescent="0.3">
      <c r="A28" s="70" t="s">
        <v>18</v>
      </c>
      <c r="B28" s="70"/>
      <c r="C28" s="70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</v>
      </c>
      <c r="M28" s="15">
        <f>M27/$G$2</f>
        <v>0</v>
      </c>
    </row>
  </sheetData>
  <sortState xmlns:xlrd2="http://schemas.microsoft.com/office/spreadsheetml/2017/richdata2" ref="B11:Y21">
    <sortCondition descending="1" ref="Y11:Y21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AH7" sqref="AH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44140625" bestFit="1" customWidth="1"/>
    <col min="28" max="28" width="19.77734375" bestFit="1" customWidth="1"/>
  </cols>
  <sheetData>
    <row r="1" spans="1:36" ht="31.2" x14ac:dyDescent="0.6">
      <c r="A1" s="56" t="s">
        <v>30</v>
      </c>
      <c r="B1" s="56"/>
      <c r="C1" s="56"/>
      <c r="D1" s="56"/>
      <c r="E1" s="56"/>
      <c r="F1" s="56"/>
      <c r="G1" s="56"/>
      <c r="H1" s="56"/>
    </row>
    <row r="2" spans="1:36" x14ac:dyDescent="0.3">
      <c r="E2" s="67" t="s">
        <v>14</v>
      </c>
      <c r="F2" s="67"/>
      <c r="G2" s="14">
        <f>COUNTA(B11:B35)</f>
        <v>25</v>
      </c>
    </row>
    <row r="3" spans="1:36" x14ac:dyDescent="0.3">
      <c r="B3" s="49" t="s">
        <v>313</v>
      </c>
      <c r="E3" s="67" t="s">
        <v>16</v>
      </c>
      <c r="F3" s="67"/>
      <c r="G3" s="14">
        <f>COUNTA(E8:T8)</f>
        <v>6</v>
      </c>
    </row>
    <row r="4" spans="1:36" x14ac:dyDescent="0.3">
      <c r="A4" s="35"/>
      <c r="B4" s="50" t="s">
        <v>314</v>
      </c>
      <c r="C4" s="3"/>
    </row>
    <row r="6" spans="1:36" x14ac:dyDescent="0.3">
      <c r="D6" s="1" t="s">
        <v>0</v>
      </c>
      <c r="E6" s="55" t="s">
        <v>165</v>
      </c>
      <c r="F6" s="55"/>
      <c r="G6" s="55" t="s">
        <v>366</v>
      </c>
      <c r="H6" s="55"/>
      <c r="I6" s="55" t="s">
        <v>194</v>
      </c>
      <c r="J6" s="55"/>
      <c r="K6" s="55" t="s">
        <v>424</v>
      </c>
      <c r="L6" s="55"/>
      <c r="M6" s="55" t="s">
        <v>464</v>
      </c>
      <c r="N6" s="55"/>
      <c r="O6" s="55" t="s">
        <v>479</v>
      </c>
      <c r="P6" s="55"/>
      <c r="Q6" s="55"/>
      <c r="R6" s="55"/>
      <c r="S6" s="55"/>
      <c r="T6" s="55"/>
      <c r="U6" s="55"/>
      <c r="V6" s="55"/>
      <c r="W6" s="55"/>
      <c r="X6" s="55"/>
      <c r="Y6" s="57"/>
      <c r="Z6" s="58"/>
      <c r="AA6" s="57"/>
      <c r="AB6" s="58"/>
      <c r="AC6" s="57"/>
      <c r="AD6" s="58"/>
      <c r="AE6" s="55"/>
      <c r="AF6" s="55"/>
    </row>
    <row r="7" spans="1:36" x14ac:dyDescent="0.3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>
        <v>5</v>
      </c>
      <c r="N7" s="58"/>
      <c r="O7" s="57">
        <v>2</v>
      </c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  <c r="AA7" s="57"/>
      <c r="AB7" s="58"/>
      <c r="AC7" s="57"/>
      <c r="AD7" s="58"/>
      <c r="AE7" s="57"/>
      <c r="AF7" s="58"/>
    </row>
    <row r="8" spans="1:36" x14ac:dyDescent="0.3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45962</v>
      </c>
      <c r="L8" s="59"/>
      <c r="M8" s="59">
        <v>45970</v>
      </c>
      <c r="N8" s="59"/>
      <c r="O8" s="59">
        <v>45983</v>
      </c>
      <c r="P8" s="59"/>
      <c r="Q8" s="59"/>
      <c r="R8" s="59"/>
      <c r="S8" s="59"/>
      <c r="T8" s="59"/>
      <c r="U8" s="59"/>
      <c r="V8" s="59"/>
      <c r="W8" s="59"/>
      <c r="X8" s="59"/>
      <c r="Y8" s="68"/>
      <c r="Z8" s="69"/>
      <c r="AA8" s="68"/>
      <c r="AB8" s="69"/>
      <c r="AC8" s="68"/>
      <c r="AD8" s="69"/>
      <c r="AE8" s="59"/>
      <c r="AF8" s="59"/>
      <c r="AI8" s="14"/>
    </row>
    <row r="9" spans="1:36" x14ac:dyDescent="0.3">
      <c r="D9" s="1" t="s">
        <v>2</v>
      </c>
      <c r="E9" s="55">
        <v>37</v>
      </c>
      <c r="F9" s="55"/>
      <c r="G9" s="55">
        <v>18</v>
      </c>
      <c r="H9" s="55"/>
      <c r="I9" s="55">
        <v>260</v>
      </c>
      <c r="J9" s="55"/>
      <c r="K9" s="55">
        <v>28</v>
      </c>
      <c r="L9" s="55"/>
      <c r="M9" s="55">
        <v>238</v>
      </c>
      <c r="N9" s="55"/>
      <c r="O9" s="55">
        <v>20</v>
      </c>
      <c r="P9" s="55"/>
      <c r="Q9" s="55"/>
      <c r="R9" s="55"/>
      <c r="S9" s="55"/>
      <c r="T9" s="55"/>
      <c r="U9" s="55"/>
      <c r="V9" s="55"/>
      <c r="W9" s="55"/>
      <c r="X9" s="55"/>
      <c r="Y9" s="57"/>
      <c r="Z9" s="58"/>
      <c r="AA9" s="57"/>
      <c r="AB9" s="58"/>
      <c r="AC9" s="57"/>
      <c r="AD9" s="58"/>
      <c r="AE9" s="55"/>
      <c r="AF9" s="55"/>
    </row>
    <row r="10" spans="1:3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3">
      <c r="A11" s="20">
        <f t="shared" ref="A11:A35" si="0">AH11</f>
        <v>1</v>
      </c>
      <c r="B11" s="33" t="s">
        <v>358</v>
      </c>
      <c r="C11" s="33" t="s">
        <v>352</v>
      </c>
      <c r="D11" s="13" t="s">
        <v>90</v>
      </c>
      <c r="E11" s="33">
        <v>6</v>
      </c>
      <c r="F11" s="51">
        <f t="shared" ref="F11:F38" si="1">IF(E11=0,,($E$9-E11)*$E$7*100/$E$9)</f>
        <v>167.56756756756758</v>
      </c>
      <c r="G11" s="33"/>
      <c r="H11" s="51">
        <f t="shared" ref="H11:H42" si="2">IF(G11=0,,($G$9-G11)*$G$7*100/$G$9)</f>
        <v>0</v>
      </c>
      <c r="I11" s="33">
        <v>100</v>
      </c>
      <c r="J11" s="51">
        <f t="shared" ref="J11:J42" si="3">IF(I11=0,,($I$9-I11)*$I$7*100/$I$9)</f>
        <v>307.69230769230768</v>
      </c>
      <c r="K11" s="33">
        <v>2</v>
      </c>
      <c r="L11" s="51">
        <f t="shared" ref="L11:L42" si="4">IF(K11=0,,($K$9-K11)*$K$7*100/$K$9)</f>
        <v>185.71428571428572</v>
      </c>
      <c r="M11" s="33">
        <v>81</v>
      </c>
      <c r="N11" s="51">
        <f t="shared" ref="N11:N42" si="5">IF(M11=0,,($M$9-M11)*$M$7*100/$M$9)</f>
        <v>329.83193277310926</v>
      </c>
      <c r="O11" s="33">
        <v>2</v>
      </c>
      <c r="P11" s="51">
        <f t="shared" ref="P11:P52" si="6">IF(O11=0,,($O$9-O11)*$O$7*100/$O$9)</f>
        <v>180</v>
      </c>
      <c r="Q11" s="33"/>
      <c r="R11" s="51">
        <f t="shared" ref="R11:R18" si="7">IF(Q11=0,,($Q$9-Q11)*$Q$7*100/$Q$9)</f>
        <v>0</v>
      </c>
      <c r="S11" s="33"/>
      <c r="T11" s="51">
        <f t="shared" ref="T11:T18" si="8">IF(S11=0,,($S$9-S11)*$S$7*100/$S$9)</f>
        <v>0</v>
      </c>
      <c r="U11" s="33"/>
      <c r="V11" s="51">
        <f t="shared" ref="V11:V35" si="9">IF(U11=0,,($U$9-U11)*$U$7*100/$U$9)</f>
        <v>0</v>
      </c>
      <c r="W11" s="33"/>
      <c r="X11" s="51">
        <f t="shared" ref="X11:X42" si="10">IF(W11=0,,($W$9-W11)*$W$7*100/$W$9)</f>
        <v>0</v>
      </c>
      <c r="Y11" s="51"/>
      <c r="Z11" s="51">
        <f t="shared" ref="Z11:Z49" si="11">IF(Y11=0,,($Y$9-Y11)*$Y$7*100/$Y$9)</f>
        <v>0</v>
      </c>
      <c r="AA11" s="51"/>
      <c r="AB11" s="51">
        <f t="shared" ref="AB11:AB42" si="12">IF(AA11=0,,($AA$9-AA11)*$AA$7*100/$AA$9)</f>
        <v>0</v>
      </c>
      <c r="AC11" s="51"/>
      <c r="AD11" s="23">
        <f t="shared" ref="AD11:AD42" si="13">IF(AC11=0,,($AC$9-AC11)*$AC$7*100/$AC$9)</f>
        <v>0</v>
      </c>
      <c r="AE11" s="13"/>
      <c r="AF11" s="23">
        <f t="shared" ref="AF11:AF18" si="14">IF(AE11=0,,($AE$9-AE11)*$AE$7*100/$AE$9)</f>
        <v>0</v>
      </c>
      <c r="AG11" s="25">
        <f t="shared" ref="AG11:AG42" si="15">F11+H11+J11+L11+N11+P11+R11+X11+Z11+AD11+AF11+T11+V11+Z11+AD11+AB11</f>
        <v>1170.8060937472701</v>
      </c>
      <c r="AH11" s="6">
        <f t="shared" ref="AH11:AH42" si="16">ROW(B11)-10</f>
        <v>1</v>
      </c>
      <c r="AI11" s="6">
        <f>COUNTA(E11,G11,I11,K11,M11,O11,AE11,S11,Q11,#REF!)</f>
        <v>6</v>
      </c>
      <c r="AJ11" s="16">
        <f t="shared" ref="AJ11:AJ35" si="17">AI11/$G$3</f>
        <v>1</v>
      </c>
    </row>
    <row r="12" spans="1:36" x14ac:dyDescent="0.3">
      <c r="A12" s="20">
        <f t="shared" si="0"/>
        <v>2</v>
      </c>
      <c r="B12" s="33" t="s">
        <v>105</v>
      </c>
      <c r="C12" s="33" t="s">
        <v>106</v>
      </c>
      <c r="D12" s="13" t="s">
        <v>103</v>
      </c>
      <c r="E12" s="33">
        <v>9</v>
      </c>
      <c r="F12" s="51">
        <f t="shared" si="1"/>
        <v>151.35135135135135</v>
      </c>
      <c r="G12" s="33">
        <v>3</v>
      </c>
      <c r="H12" s="51">
        <f t="shared" si="2"/>
        <v>166.66666666666666</v>
      </c>
      <c r="I12" s="33">
        <v>21</v>
      </c>
      <c r="J12" s="51">
        <f t="shared" si="3"/>
        <v>459.61538461538464</v>
      </c>
      <c r="K12" s="33"/>
      <c r="L12" s="51">
        <f t="shared" si="4"/>
        <v>0</v>
      </c>
      <c r="M12" s="33">
        <v>58</v>
      </c>
      <c r="N12" s="51">
        <f t="shared" si="5"/>
        <v>378.15126050420167</v>
      </c>
      <c r="O12" s="33"/>
      <c r="P12" s="51">
        <f t="shared" si="6"/>
        <v>0</v>
      </c>
      <c r="Q12" s="33"/>
      <c r="R12" s="51">
        <f t="shared" si="7"/>
        <v>0</v>
      </c>
      <c r="S12" s="33"/>
      <c r="T12" s="51">
        <f t="shared" si="8"/>
        <v>0</v>
      </c>
      <c r="U12" s="33"/>
      <c r="V12" s="51">
        <f t="shared" si="9"/>
        <v>0</v>
      </c>
      <c r="W12" s="33"/>
      <c r="X12" s="51">
        <f t="shared" si="10"/>
        <v>0</v>
      </c>
      <c r="Y12" s="51"/>
      <c r="Z12" s="51">
        <f t="shared" si="11"/>
        <v>0</v>
      </c>
      <c r="AA12" s="51"/>
      <c r="AB12" s="51">
        <f t="shared" si="12"/>
        <v>0</v>
      </c>
      <c r="AC12" s="51"/>
      <c r="AD12" s="23">
        <f t="shared" si="13"/>
        <v>0</v>
      </c>
      <c r="AE12" s="13"/>
      <c r="AF12" s="23">
        <f t="shared" si="14"/>
        <v>0</v>
      </c>
      <c r="AG12" s="25">
        <f t="shared" si="15"/>
        <v>1155.7846631376042</v>
      </c>
      <c r="AH12" s="6">
        <f t="shared" si="16"/>
        <v>2</v>
      </c>
      <c r="AI12" s="6">
        <f>COUNTA(E12,G12,I12,K12,M12,O12,AE12,S12,Q12,#REF!)</f>
        <v>5</v>
      </c>
      <c r="AJ12" s="16">
        <f t="shared" si="17"/>
        <v>0.83333333333333337</v>
      </c>
    </row>
    <row r="13" spans="1:36" x14ac:dyDescent="0.3">
      <c r="A13" s="20">
        <f t="shared" si="0"/>
        <v>3</v>
      </c>
      <c r="B13" s="33" t="s">
        <v>80</v>
      </c>
      <c r="C13" s="33" t="s">
        <v>81</v>
      </c>
      <c r="D13" s="13" t="s">
        <v>113</v>
      </c>
      <c r="E13" s="33">
        <v>3</v>
      </c>
      <c r="F13" s="51">
        <f t="shared" si="1"/>
        <v>183.78378378378378</v>
      </c>
      <c r="G13" s="33"/>
      <c r="H13" s="51">
        <f t="shared" si="2"/>
        <v>0</v>
      </c>
      <c r="I13" s="33">
        <v>11</v>
      </c>
      <c r="J13" s="51">
        <f t="shared" si="3"/>
        <v>478.84615384615387</v>
      </c>
      <c r="K13" s="33"/>
      <c r="L13" s="51">
        <f t="shared" si="4"/>
        <v>0</v>
      </c>
      <c r="M13" s="33">
        <v>44</v>
      </c>
      <c r="N13" s="51">
        <f t="shared" si="5"/>
        <v>407.56302521008405</v>
      </c>
      <c r="O13" s="33"/>
      <c r="P13" s="51">
        <f t="shared" si="6"/>
        <v>0</v>
      </c>
      <c r="Q13" s="33"/>
      <c r="R13" s="51">
        <f t="shared" si="7"/>
        <v>0</v>
      </c>
      <c r="S13" s="33"/>
      <c r="T13" s="51">
        <f t="shared" si="8"/>
        <v>0</v>
      </c>
      <c r="U13" s="33"/>
      <c r="V13" s="51">
        <f t="shared" si="9"/>
        <v>0</v>
      </c>
      <c r="W13" s="33"/>
      <c r="X13" s="51">
        <f t="shared" si="10"/>
        <v>0</v>
      </c>
      <c r="Y13" s="51"/>
      <c r="Z13" s="51">
        <f t="shared" si="11"/>
        <v>0</v>
      </c>
      <c r="AA13" s="51"/>
      <c r="AB13" s="51">
        <f t="shared" si="12"/>
        <v>0</v>
      </c>
      <c r="AC13" s="51"/>
      <c r="AD13" s="23">
        <f t="shared" si="13"/>
        <v>0</v>
      </c>
      <c r="AE13" s="13"/>
      <c r="AF13" s="23">
        <f t="shared" si="14"/>
        <v>0</v>
      </c>
      <c r="AG13" s="25">
        <f t="shared" si="15"/>
        <v>1070.1929628400217</v>
      </c>
      <c r="AH13" s="6">
        <f t="shared" si="16"/>
        <v>3</v>
      </c>
      <c r="AI13" s="6">
        <f>COUNTA(E13,G13,I13,K13,M13,O13,AE13,S13,Q13,#REF!)</f>
        <v>4</v>
      </c>
      <c r="AJ13" s="16">
        <f t="shared" si="17"/>
        <v>0.66666666666666663</v>
      </c>
    </row>
    <row r="14" spans="1:36" x14ac:dyDescent="0.3">
      <c r="A14" s="20">
        <f t="shared" si="0"/>
        <v>4</v>
      </c>
      <c r="B14" s="33" t="s">
        <v>66</v>
      </c>
      <c r="C14" s="33" t="s">
        <v>67</v>
      </c>
      <c r="D14" s="13" t="s">
        <v>113</v>
      </c>
      <c r="E14" s="33">
        <v>7</v>
      </c>
      <c r="F14" s="51">
        <f t="shared" si="1"/>
        <v>162.16216216216216</v>
      </c>
      <c r="G14" s="33"/>
      <c r="H14" s="51">
        <f t="shared" si="2"/>
        <v>0</v>
      </c>
      <c r="I14" s="33">
        <v>9</v>
      </c>
      <c r="J14" s="51">
        <f t="shared" si="3"/>
        <v>482.69230769230768</v>
      </c>
      <c r="K14" s="33"/>
      <c r="L14" s="51">
        <f t="shared" si="4"/>
        <v>0</v>
      </c>
      <c r="M14" s="33">
        <v>41</v>
      </c>
      <c r="N14" s="51">
        <f t="shared" si="5"/>
        <v>413.8655462184874</v>
      </c>
      <c r="O14" s="33"/>
      <c r="P14" s="51">
        <f t="shared" si="6"/>
        <v>0</v>
      </c>
      <c r="Q14" s="33"/>
      <c r="R14" s="51">
        <f t="shared" si="7"/>
        <v>0</v>
      </c>
      <c r="S14" s="33"/>
      <c r="T14" s="51">
        <f t="shared" si="8"/>
        <v>0</v>
      </c>
      <c r="U14" s="33"/>
      <c r="V14" s="51">
        <f t="shared" si="9"/>
        <v>0</v>
      </c>
      <c r="W14" s="33"/>
      <c r="X14" s="51">
        <f t="shared" si="10"/>
        <v>0</v>
      </c>
      <c r="Y14" s="51"/>
      <c r="Z14" s="51">
        <f t="shared" si="11"/>
        <v>0</v>
      </c>
      <c r="AA14" s="51"/>
      <c r="AB14" s="51">
        <f t="shared" si="12"/>
        <v>0</v>
      </c>
      <c r="AC14" s="51"/>
      <c r="AD14" s="23">
        <f t="shared" si="13"/>
        <v>0</v>
      </c>
      <c r="AE14" s="13"/>
      <c r="AF14" s="23">
        <f t="shared" si="14"/>
        <v>0</v>
      </c>
      <c r="AG14" s="25">
        <f t="shared" si="15"/>
        <v>1058.7200160729572</v>
      </c>
      <c r="AH14" s="6">
        <f t="shared" si="16"/>
        <v>4</v>
      </c>
      <c r="AI14" s="6">
        <f>COUNTA(E14,G14,I14,K14,M14,O14,AE14,S14,Q14,#REF!)</f>
        <v>4</v>
      </c>
      <c r="AJ14" s="16">
        <f t="shared" si="17"/>
        <v>0.66666666666666663</v>
      </c>
    </row>
    <row r="15" spans="1:36" x14ac:dyDescent="0.3">
      <c r="A15" s="20">
        <f t="shared" si="0"/>
        <v>5</v>
      </c>
      <c r="B15" s="33" t="s">
        <v>63</v>
      </c>
      <c r="C15" s="33" t="s">
        <v>192</v>
      </c>
      <c r="D15" s="13" t="s">
        <v>90</v>
      </c>
      <c r="E15" s="33">
        <v>3</v>
      </c>
      <c r="F15" s="51">
        <f t="shared" si="1"/>
        <v>183.78378378378378</v>
      </c>
      <c r="G15" s="33"/>
      <c r="H15" s="51">
        <f t="shared" si="2"/>
        <v>0</v>
      </c>
      <c r="I15" s="33">
        <v>15</v>
      </c>
      <c r="J15" s="51">
        <f t="shared" si="3"/>
        <v>471.15384615384613</v>
      </c>
      <c r="K15" s="33"/>
      <c r="L15" s="51">
        <f t="shared" si="4"/>
        <v>0</v>
      </c>
      <c r="M15" s="33">
        <v>60</v>
      </c>
      <c r="N15" s="51">
        <f t="shared" si="5"/>
        <v>373.94957983193279</v>
      </c>
      <c r="O15" s="33"/>
      <c r="P15" s="51">
        <f t="shared" si="6"/>
        <v>0</v>
      </c>
      <c r="Q15" s="33"/>
      <c r="R15" s="51">
        <f t="shared" si="7"/>
        <v>0</v>
      </c>
      <c r="S15" s="33"/>
      <c r="T15" s="51">
        <f t="shared" si="8"/>
        <v>0</v>
      </c>
      <c r="U15" s="33"/>
      <c r="V15" s="51">
        <f t="shared" si="9"/>
        <v>0</v>
      </c>
      <c r="W15" s="33"/>
      <c r="X15" s="51">
        <f t="shared" si="10"/>
        <v>0</v>
      </c>
      <c r="Y15" s="51"/>
      <c r="Z15" s="51">
        <f t="shared" si="11"/>
        <v>0</v>
      </c>
      <c r="AA15" s="51"/>
      <c r="AB15" s="51">
        <f t="shared" si="12"/>
        <v>0</v>
      </c>
      <c r="AC15" s="51"/>
      <c r="AD15" s="23">
        <f t="shared" si="13"/>
        <v>0</v>
      </c>
      <c r="AE15" s="13"/>
      <c r="AF15" s="23">
        <f t="shared" si="14"/>
        <v>0</v>
      </c>
      <c r="AG15" s="25">
        <f t="shared" si="15"/>
        <v>1028.8872097695628</v>
      </c>
      <c r="AH15" s="6">
        <f t="shared" si="16"/>
        <v>5</v>
      </c>
      <c r="AI15" s="6">
        <f>COUNTA(E15,G15,I15,K15,M15,O15,AE15,S15,Q15,#REF!)</f>
        <v>4</v>
      </c>
      <c r="AJ15" s="16">
        <f t="shared" si="17"/>
        <v>0.66666666666666663</v>
      </c>
    </row>
    <row r="16" spans="1:36" x14ac:dyDescent="0.3">
      <c r="A16" s="20">
        <f t="shared" si="0"/>
        <v>6</v>
      </c>
      <c r="B16" s="13" t="s">
        <v>243</v>
      </c>
      <c r="C16" s="13" t="s">
        <v>87</v>
      </c>
      <c r="D16" s="13" t="s">
        <v>90</v>
      </c>
      <c r="E16" s="33">
        <v>13</v>
      </c>
      <c r="F16" s="51">
        <f t="shared" si="1"/>
        <v>129.72972972972974</v>
      </c>
      <c r="G16" s="33"/>
      <c r="H16" s="51">
        <f t="shared" si="2"/>
        <v>0</v>
      </c>
      <c r="I16" s="33">
        <v>76</v>
      </c>
      <c r="J16" s="51">
        <f t="shared" si="3"/>
        <v>353.84615384615387</v>
      </c>
      <c r="K16" s="33"/>
      <c r="L16" s="51">
        <f t="shared" si="4"/>
        <v>0</v>
      </c>
      <c r="M16" s="33">
        <v>87</v>
      </c>
      <c r="N16" s="51">
        <f t="shared" si="5"/>
        <v>317.22689075630251</v>
      </c>
      <c r="O16" s="33">
        <v>3</v>
      </c>
      <c r="P16" s="51">
        <f t="shared" si="6"/>
        <v>170</v>
      </c>
      <c r="Q16" s="33"/>
      <c r="R16" s="51">
        <f t="shared" si="7"/>
        <v>0</v>
      </c>
      <c r="S16" s="33"/>
      <c r="T16" s="51">
        <f t="shared" si="8"/>
        <v>0</v>
      </c>
      <c r="U16" s="33"/>
      <c r="V16" s="51">
        <f t="shared" si="9"/>
        <v>0</v>
      </c>
      <c r="W16" s="33"/>
      <c r="X16" s="51">
        <f t="shared" si="10"/>
        <v>0</v>
      </c>
      <c r="Y16" s="51"/>
      <c r="Z16" s="51">
        <f t="shared" si="11"/>
        <v>0</v>
      </c>
      <c r="AA16" s="51"/>
      <c r="AB16" s="51">
        <f t="shared" si="12"/>
        <v>0</v>
      </c>
      <c r="AC16" s="51"/>
      <c r="AD16" s="23">
        <f t="shared" si="13"/>
        <v>0</v>
      </c>
      <c r="AE16" s="13"/>
      <c r="AF16" s="23">
        <f t="shared" si="14"/>
        <v>0</v>
      </c>
      <c r="AG16" s="25">
        <f t="shared" si="15"/>
        <v>970.80277433218612</v>
      </c>
      <c r="AH16" s="6">
        <f t="shared" si="16"/>
        <v>6</v>
      </c>
      <c r="AI16" s="6">
        <f>COUNTA(E16,G16,I16,K16,M16,O16,AE16,S16,Q16,#REF!)</f>
        <v>5</v>
      </c>
      <c r="AJ16" s="16">
        <f t="shared" si="17"/>
        <v>0.83333333333333337</v>
      </c>
    </row>
    <row r="17" spans="1:36" x14ac:dyDescent="0.3">
      <c r="A17" s="20">
        <f t="shared" si="0"/>
        <v>7</v>
      </c>
      <c r="B17" s="13" t="s">
        <v>360</v>
      </c>
      <c r="C17" s="13" t="s">
        <v>361</v>
      </c>
      <c r="D17" s="13" t="s">
        <v>90</v>
      </c>
      <c r="E17" s="33">
        <v>16</v>
      </c>
      <c r="F17" s="51">
        <f t="shared" si="1"/>
        <v>113.51351351351352</v>
      </c>
      <c r="G17" s="33"/>
      <c r="H17" s="51">
        <f t="shared" si="2"/>
        <v>0</v>
      </c>
      <c r="I17" s="33">
        <v>83</v>
      </c>
      <c r="J17" s="51">
        <f t="shared" si="3"/>
        <v>340.38461538461536</v>
      </c>
      <c r="K17" s="33"/>
      <c r="L17" s="51">
        <f t="shared" si="4"/>
        <v>0</v>
      </c>
      <c r="M17" s="33">
        <v>83</v>
      </c>
      <c r="N17" s="51">
        <f t="shared" si="5"/>
        <v>325.63025210084032</v>
      </c>
      <c r="O17" s="33">
        <v>1</v>
      </c>
      <c r="P17" s="51">
        <f t="shared" si="6"/>
        <v>190</v>
      </c>
      <c r="Q17" s="33"/>
      <c r="R17" s="51">
        <f t="shared" si="7"/>
        <v>0</v>
      </c>
      <c r="S17" s="33"/>
      <c r="T17" s="51">
        <f t="shared" si="8"/>
        <v>0</v>
      </c>
      <c r="U17" s="33"/>
      <c r="V17" s="51">
        <f t="shared" si="9"/>
        <v>0</v>
      </c>
      <c r="W17" s="33"/>
      <c r="X17" s="51">
        <f t="shared" si="10"/>
        <v>0</v>
      </c>
      <c r="Y17" s="51"/>
      <c r="Z17" s="51">
        <f t="shared" si="11"/>
        <v>0</v>
      </c>
      <c r="AA17" s="51"/>
      <c r="AB17" s="51">
        <f t="shared" si="12"/>
        <v>0</v>
      </c>
      <c r="AC17" s="51"/>
      <c r="AD17" s="23">
        <f t="shared" si="13"/>
        <v>0</v>
      </c>
      <c r="AE17" s="13"/>
      <c r="AF17" s="23">
        <f t="shared" si="14"/>
        <v>0</v>
      </c>
      <c r="AG17" s="25">
        <f t="shared" si="15"/>
        <v>969.52838099896917</v>
      </c>
      <c r="AH17" s="6">
        <f t="shared" si="16"/>
        <v>7</v>
      </c>
      <c r="AI17" s="6">
        <f>COUNTA(E17,G17,I17,K17,M17,O17,AE17,S17,Q17,#REF!)</f>
        <v>5</v>
      </c>
      <c r="AJ17" s="16">
        <f t="shared" si="17"/>
        <v>0.83333333333333337</v>
      </c>
    </row>
    <row r="18" spans="1:36" x14ac:dyDescent="0.3">
      <c r="A18" s="20">
        <f t="shared" si="0"/>
        <v>8</v>
      </c>
      <c r="B18" s="33" t="s">
        <v>71</v>
      </c>
      <c r="C18" s="33" t="s">
        <v>72</v>
      </c>
      <c r="D18" s="13" t="s">
        <v>113</v>
      </c>
      <c r="E18" s="33">
        <v>1</v>
      </c>
      <c r="F18" s="51">
        <f t="shared" si="1"/>
        <v>194.59459459459458</v>
      </c>
      <c r="G18" s="33"/>
      <c r="H18" s="51">
        <f t="shared" si="2"/>
        <v>0</v>
      </c>
      <c r="I18" s="33">
        <v>108</v>
      </c>
      <c r="J18" s="51">
        <f t="shared" si="3"/>
        <v>292.30769230769232</v>
      </c>
      <c r="K18" s="33"/>
      <c r="L18" s="51">
        <f t="shared" si="4"/>
        <v>0</v>
      </c>
      <c r="M18" s="33">
        <v>48</v>
      </c>
      <c r="N18" s="51">
        <f t="shared" si="5"/>
        <v>399.15966386554624</v>
      </c>
      <c r="O18" s="33"/>
      <c r="P18" s="51">
        <f t="shared" si="6"/>
        <v>0</v>
      </c>
      <c r="Q18" s="33"/>
      <c r="R18" s="51">
        <f t="shared" si="7"/>
        <v>0</v>
      </c>
      <c r="S18" s="33"/>
      <c r="T18" s="51">
        <f t="shared" si="8"/>
        <v>0</v>
      </c>
      <c r="U18" s="33"/>
      <c r="V18" s="51">
        <f t="shared" si="9"/>
        <v>0</v>
      </c>
      <c r="W18" s="33"/>
      <c r="X18" s="51">
        <f t="shared" si="10"/>
        <v>0</v>
      </c>
      <c r="Y18" s="51"/>
      <c r="Z18" s="51">
        <f t="shared" si="11"/>
        <v>0</v>
      </c>
      <c r="AA18" s="51"/>
      <c r="AB18" s="51">
        <f t="shared" si="12"/>
        <v>0</v>
      </c>
      <c r="AC18" s="51"/>
      <c r="AD18" s="23">
        <f t="shared" si="13"/>
        <v>0</v>
      </c>
      <c r="AE18" s="13"/>
      <c r="AF18" s="23">
        <f t="shared" si="14"/>
        <v>0</v>
      </c>
      <c r="AG18" s="25">
        <f t="shared" si="15"/>
        <v>886.0619507678332</v>
      </c>
      <c r="AH18" s="6">
        <f t="shared" si="16"/>
        <v>8</v>
      </c>
      <c r="AI18" s="6">
        <f>COUNTA(E18,G18,I18,K18,M18,O18,AE18,S18,Q18,#REF!)</f>
        <v>4</v>
      </c>
      <c r="AJ18" s="16">
        <f t="shared" si="17"/>
        <v>0.66666666666666663</v>
      </c>
    </row>
    <row r="19" spans="1:36" x14ac:dyDescent="0.3">
      <c r="A19" s="20">
        <f t="shared" si="0"/>
        <v>9</v>
      </c>
      <c r="B19" s="13" t="s">
        <v>104</v>
      </c>
      <c r="C19" s="13" t="s">
        <v>56</v>
      </c>
      <c r="D19" s="13" t="s">
        <v>45</v>
      </c>
      <c r="E19" s="33">
        <v>23</v>
      </c>
      <c r="F19" s="51">
        <f t="shared" si="1"/>
        <v>75.675675675675677</v>
      </c>
      <c r="G19" s="33"/>
      <c r="H19" s="51">
        <f t="shared" si="2"/>
        <v>0</v>
      </c>
      <c r="I19" s="33">
        <v>190</v>
      </c>
      <c r="J19" s="51">
        <f t="shared" si="3"/>
        <v>134.61538461538461</v>
      </c>
      <c r="K19" s="33">
        <v>7</v>
      </c>
      <c r="L19" s="51">
        <f t="shared" si="4"/>
        <v>150</v>
      </c>
      <c r="M19" s="33">
        <v>72</v>
      </c>
      <c r="N19" s="51">
        <f t="shared" si="5"/>
        <v>348.73949579831935</v>
      </c>
      <c r="O19" s="33">
        <v>3</v>
      </c>
      <c r="P19" s="51">
        <f t="shared" si="6"/>
        <v>170</v>
      </c>
      <c r="Q19" s="33"/>
      <c r="R19" s="51">
        <v>0</v>
      </c>
      <c r="S19" s="33"/>
      <c r="T19" s="51">
        <v>0</v>
      </c>
      <c r="U19" s="33"/>
      <c r="V19" s="51">
        <f t="shared" si="9"/>
        <v>0</v>
      </c>
      <c r="W19" s="33"/>
      <c r="X19" s="51">
        <f t="shared" si="10"/>
        <v>0</v>
      </c>
      <c r="Y19" s="51"/>
      <c r="Z19" s="51">
        <f t="shared" si="11"/>
        <v>0</v>
      </c>
      <c r="AA19" s="51"/>
      <c r="AB19" s="51">
        <f t="shared" si="12"/>
        <v>0</v>
      </c>
      <c r="AC19" s="51"/>
      <c r="AD19" s="23">
        <f t="shared" si="13"/>
        <v>0</v>
      </c>
      <c r="AE19" s="13"/>
      <c r="AF19" s="23"/>
      <c r="AG19" s="25">
        <f t="shared" si="15"/>
        <v>879.03055608937962</v>
      </c>
      <c r="AH19" s="6">
        <f t="shared" si="16"/>
        <v>9</v>
      </c>
      <c r="AI19" s="6">
        <f>COUNTA(E19,G19,I19,K19,M19,O19,AE19,S19,Q19,#REF!)</f>
        <v>6</v>
      </c>
      <c r="AJ19" s="16">
        <f t="shared" si="17"/>
        <v>1</v>
      </c>
    </row>
    <row r="20" spans="1:36" x14ac:dyDescent="0.3">
      <c r="A20" s="20">
        <f t="shared" si="0"/>
        <v>10</v>
      </c>
      <c r="B20" s="13" t="s">
        <v>64</v>
      </c>
      <c r="C20" s="13" t="s">
        <v>65</v>
      </c>
      <c r="D20" s="13" t="s">
        <v>113</v>
      </c>
      <c r="E20" s="33">
        <v>18</v>
      </c>
      <c r="F20" s="51">
        <f t="shared" si="1"/>
        <v>102.70270270270271</v>
      </c>
      <c r="G20" s="33"/>
      <c r="H20" s="51">
        <f t="shared" si="2"/>
        <v>0</v>
      </c>
      <c r="I20" s="33">
        <v>52</v>
      </c>
      <c r="J20" s="51">
        <f t="shared" si="3"/>
        <v>400</v>
      </c>
      <c r="K20" s="33"/>
      <c r="L20" s="51">
        <f t="shared" si="4"/>
        <v>0</v>
      </c>
      <c r="M20" s="33">
        <v>61</v>
      </c>
      <c r="N20" s="51">
        <f t="shared" si="5"/>
        <v>371.84873949579833</v>
      </c>
      <c r="O20" s="33"/>
      <c r="P20" s="51">
        <f t="shared" si="6"/>
        <v>0</v>
      </c>
      <c r="Q20" s="33"/>
      <c r="R20" s="51">
        <f t="shared" ref="R20:R35" si="18">IF(Q20=0,,($Q$9-Q20)*$Q$7*100/$Q$9)</f>
        <v>0</v>
      </c>
      <c r="S20" s="33"/>
      <c r="T20" s="51">
        <f t="shared" ref="T20:T35" si="19">IF(S20=0,,($S$9-S20)*$S$7*100/$S$9)</f>
        <v>0</v>
      </c>
      <c r="U20" s="33"/>
      <c r="V20" s="51">
        <f t="shared" si="9"/>
        <v>0</v>
      </c>
      <c r="W20" s="33"/>
      <c r="X20" s="51">
        <f t="shared" si="10"/>
        <v>0</v>
      </c>
      <c r="Y20" s="51"/>
      <c r="Z20" s="51">
        <f t="shared" si="11"/>
        <v>0</v>
      </c>
      <c r="AA20" s="51"/>
      <c r="AB20" s="51">
        <f t="shared" si="12"/>
        <v>0</v>
      </c>
      <c r="AC20" s="51"/>
      <c r="AD20" s="23">
        <f t="shared" si="13"/>
        <v>0</v>
      </c>
      <c r="AE20" s="13"/>
      <c r="AF20" s="23">
        <f t="shared" ref="AF20:AF35" si="20">IF(AE20=0,,($AE$9-AE20)*$AE$7*100/$AE$9)</f>
        <v>0</v>
      </c>
      <c r="AG20" s="25">
        <f t="shared" si="15"/>
        <v>874.55144219850104</v>
      </c>
      <c r="AH20" s="6">
        <f t="shared" si="16"/>
        <v>10</v>
      </c>
      <c r="AI20" s="6">
        <f>COUNTA(E20,G20,I20,K20,M20,O20,AE20,S20,Q20,#REF!)</f>
        <v>4</v>
      </c>
      <c r="AJ20" s="16">
        <f t="shared" si="17"/>
        <v>0.66666666666666663</v>
      </c>
    </row>
    <row r="21" spans="1:36" x14ac:dyDescent="0.3">
      <c r="A21" s="20">
        <f t="shared" si="0"/>
        <v>11</v>
      </c>
      <c r="B21" s="13" t="s">
        <v>155</v>
      </c>
      <c r="C21" s="13" t="s">
        <v>70</v>
      </c>
      <c r="D21" s="13" t="s">
        <v>113</v>
      </c>
      <c r="E21" s="33">
        <v>21</v>
      </c>
      <c r="F21" s="51">
        <f t="shared" si="1"/>
        <v>86.486486486486484</v>
      </c>
      <c r="G21" s="33">
        <v>10</v>
      </c>
      <c r="H21" s="51">
        <f t="shared" si="2"/>
        <v>88.888888888888886</v>
      </c>
      <c r="I21" s="33">
        <v>61</v>
      </c>
      <c r="J21" s="51">
        <f t="shared" si="3"/>
        <v>382.69230769230768</v>
      </c>
      <c r="K21" s="33"/>
      <c r="L21" s="51">
        <f t="shared" si="4"/>
        <v>0</v>
      </c>
      <c r="M21" s="33">
        <v>96</v>
      </c>
      <c r="N21" s="51">
        <f t="shared" si="5"/>
        <v>298.31932773109241</v>
      </c>
      <c r="O21" s="33"/>
      <c r="P21" s="51">
        <f t="shared" si="6"/>
        <v>0</v>
      </c>
      <c r="Q21" s="33"/>
      <c r="R21" s="51">
        <f t="shared" si="18"/>
        <v>0</v>
      </c>
      <c r="S21" s="33"/>
      <c r="T21" s="51">
        <f t="shared" si="19"/>
        <v>0</v>
      </c>
      <c r="U21" s="33"/>
      <c r="V21" s="51">
        <f t="shared" si="9"/>
        <v>0</v>
      </c>
      <c r="W21" s="33"/>
      <c r="X21" s="51">
        <f t="shared" si="10"/>
        <v>0</v>
      </c>
      <c r="Y21" s="51"/>
      <c r="Z21" s="51">
        <f t="shared" si="11"/>
        <v>0</v>
      </c>
      <c r="AA21" s="51"/>
      <c r="AB21" s="51">
        <f t="shared" si="12"/>
        <v>0</v>
      </c>
      <c r="AC21" s="51"/>
      <c r="AD21" s="23">
        <f t="shared" si="13"/>
        <v>0</v>
      </c>
      <c r="AE21" s="13"/>
      <c r="AF21" s="23">
        <f t="shared" si="20"/>
        <v>0</v>
      </c>
      <c r="AG21" s="25">
        <f t="shared" si="15"/>
        <v>856.38701079877546</v>
      </c>
      <c r="AH21" s="6">
        <f t="shared" si="16"/>
        <v>11</v>
      </c>
      <c r="AI21" s="6">
        <f>COUNTA(E21,G21,I21,K21,M21,O21,AE21,S21,Q21,#REF!)</f>
        <v>5</v>
      </c>
      <c r="AJ21" s="16">
        <f t="shared" si="17"/>
        <v>0.83333333333333337</v>
      </c>
    </row>
    <row r="22" spans="1:36" x14ac:dyDescent="0.3">
      <c r="A22" s="20">
        <f t="shared" si="0"/>
        <v>12</v>
      </c>
      <c r="B22" s="13" t="s">
        <v>60</v>
      </c>
      <c r="C22" s="13" t="s">
        <v>200</v>
      </c>
      <c r="D22" s="13" t="s">
        <v>90</v>
      </c>
      <c r="E22" s="33">
        <v>15</v>
      </c>
      <c r="F22" s="51">
        <f t="shared" si="1"/>
        <v>118.91891891891892</v>
      </c>
      <c r="G22" s="33"/>
      <c r="H22" s="51">
        <f t="shared" si="2"/>
        <v>0</v>
      </c>
      <c r="I22" s="33">
        <v>112</v>
      </c>
      <c r="J22" s="51">
        <f t="shared" si="3"/>
        <v>284.61538461538464</v>
      </c>
      <c r="K22" s="33">
        <v>19</v>
      </c>
      <c r="L22" s="51">
        <f t="shared" si="4"/>
        <v>64.285714285714292</v>
      </c>
      <c r="M22" s="33">
        <v>101</v>
      </c>
      <c r="N22" s="51">
        <f t="shared" si="5"/>
        <v>287.81512605042019</v>
      </c>
      <c r="O22" s="33">
        <v>11</v>
      </c>
      <c r="P22" s="51">
        <f t="shared" si="6"/>
        <v>90</v>
      </c>
      <c r="Q22" s="33"/>
      <c r="R22" s="51">
        <f t="shared" si="18"/>
        <v>0</v>
      </c>
      <c r="S22" s="33"/>
      <c r="T22" s="51">
        <f t="shared" si="19"/>
        <v>0</v>
      </c>
      <c r="U22" s="33"/>
      <c r="V22" s="51">
        <f t="shared" si="9"/>
        <v>0</v>
      </c>
      <c r="W22" s="33"/>
      <c r="X22" s="51">
        <f t="shared" si="10"/>
        <v>0</v>
      </c>
      <c r="Y22" s="51"/>
      <c r="Z22" s="51">
        <f t="shared" si="11"/>
        <v>0</v>
      </c>
      <c r="AA22" s="51"/>
      <c r="AB22" s="51">
        <f t="shared" si="12"/>
        <v>0</v>
      </c>
      <c r="AC22" s="51"/>
      <c r="AD22" s="23">
        <f t="shared" si="13"/>
        <v>0</v>
      </c>
      <c r="AE22" s="13"/>
      <c r="AF22" s="23">
        <f t="shared" si="20"/>
        <v>0</v>
      </c>
      <c r="AG22" s="25">
        <f t="shared" si="15"/>
        <v>845.63514387043801</v>
      </c>
      <c r="AH22" s="6">
        <f t="shared" si="16"/>
        <v>12</v>
      </c>
      <c r="AI22" s="6">
        <f>COUNTA(E22,G22,I22,K22,M22,O22,AE22,S22,Q22,#REF!)</f>
        <v>6</v>
      </c>
      <c r="AJ22" s="16">
        <f t="shared" si="17"/>
        <v>1</v>
      </c>
    </row>
    <row r="23" spans="1:36" x14ac:dyDescent="0.3">
      <c r="A23" s="20">
        <f>AH23</f>
        <v>13</v>
      </c>
      <c r="B23" s="33" t="s">
        <v>101</v>
      </c>
      <c r="C23" s="33" t="s">
        <v>102</v>
      </c>
      <c r="D23" s="13" t="s">
        <v>103</v>
      </c>
      <c r="E23" s="33">
        <v>8</v>
      </c>
      <c r="F23" s="51">
        <f t="shared" si="1"/>
        <v>156.75675675675674</v>
      </c>
      <c r="G23" s="33">
        <v>2</v>
      </c>
      <c r="H23" s="51">
        <f t="shared" si="2"/>
        <v>177.77777777777777</v>
      </c>
      <c r="I23" s="33"/>
      <c r="J23" s="51">
        <f t="shared" si="3"/>
        <v>0</v>
      </c>
      <c r="K23" s="33"/>
      <c r="L23" s="51">
        <f t="shared" si="4"/>
        <v>0</v>
      </c>
      <c r="M23" s="33">
        <v>56</v>
      </c>
      <c r="N23" s="51">
        <f t="shared" si="5"/>
        <v>382.35294117647061</v>
      </c>
      <c r="O23" s="33">
        <v>8</v>
      </c>
      <c r="P23" s="51">
        <f t="shared" si="6"/>
        <v>120</v>
      </c>
      <c r="Q23" s="33"/>
      <c r="R23" s="51">
        <f t="shared" si="18"/>
        <v>0</v>
      </c>
      <c r="S23" s="33"/>
      <c r="T23" s="51">
        <f t="shared" si="19"/>
        <v>0</v>
      </c>
      <c r="U23" s="33"/>
      <c r="V23" s="51">
        <f t="shared" si="9"/>
        <v>0</v>
      </c>
      <c r="W23" s="33"/>
      <c r="X23" s="51">
        <f t="shared" si="10"/>
        <v>0</v>
      </c>
      <c r="Y23" s="51"/>
      <c r="Z23" s="51">
        <f t="shared" si="11"/>
        <v>0</v>
      </c>
      <c r="AA23" s="51"/>
      <c r="AB23" s="51">
        <f t="shared" si="12"/>
        <v>0</v>
      </c>
      <c r="AC23" s="51"/>
      <c r="AD23" s="23">
        <f t="shared" si="13"/>
        <v>0</v>
      </c>
      <c r="AE23" s="13"/>
      <c r="AF23" s="23">
        <f t="shared" si="20"/>
        <v>0</v>
      </c>
      <c r="AG23" s="25">
        <f t="shared" si="15"/>
        <v>836.8874757110051</v>
      </c>
      <c r="AH23" s="6">
        <f t="shared" si="16"/>
        <v>13</v>
      </c>
      <c r="AI23" s="6">
        <f>COUNTA(E23,G23,I23,K23,M23,O23,AE23,S23,Q23,#REF!)</f>
        <v>5</v>
      </c>
      <c r="AJ23" s="16">
        <f t="shared" si="17"/>
        <v>0.83333333333333337</v>
      </c>
    </row>
    <row r="24" spans="1:36" x14ac:dyDescent="0.3">
      <c r="A24" s="20">
        <f>AH24</f>
        <v>14</v>
      </c>
      <c r="B24" s="33" t="s">
        <v>78</v>
      </c>
      <c r="C24" s="33" t="s">
        <v>72</v>
      </c>
      <c r="D24" s="13" t="s">
        <v>113</v>
      </c>
      <c r="E24" s="33">
        <v>10</v>
      </c>
      <c r="F24" s="51">
        <f t="shared" si="1"/>
        <v>145.94594594594594</v>
      </c>
      <c r="G24" s="33"/>
      <c r="H24" s="51">
        <f t="shared" si="2"/>
        <v>0</v>
      </c>
      <c r="I24" s="33">
        <v>118</v>
      </c>
      <c r="J24" s="51">
        <f t="shared" si="3"/>
        <v>273.07692307692309</v>
      </c>
      <c r="K24" s="33"/>
      <c r="L24" s="51">
        <f t="shared" si="4"/>
        <v>0</v>
      </c>
      <c r="M24" s="33">
        <v>77</v>
      </c>
      <c r="N24" s="51">
        <f t="shared" si="5"/>
        <v>338.23529411764707</v>
      </c>
      <c r="O24" s="33"/>
      <c r="P24" s="51">
        <f t="shared" si="6"/>
        <v>0</v>
      </c>
      <c r="Q24" s="33"/>
      <c r="R24" s="51">
        <f t="shared" si="18"/>
        <v>0</v>
      </c>
      <c r="S24" s="33"/>
      <c r="T24" s="51">
        <f t="shared" si="19"/>
        <v>0</v>
      </c>
      <c r="U24" s="33"/>
      <c r="V24" s="51">
        <f t="shared" si="9"/>
        <v>0</v>
      </c>
      <c r="W24" s="33"/>
      <c r="X24" s="51">
        <f t="shared" si="10"/>
        <v>0</v>
      </c>
      <c r="Y24" s="51"/>
      <c r="Z24" s="51">
        <f t="shared" si="11"/>
        <v>0</v>
      </c>
      <c r="AA24" s="51"/>
      <c r="AB24" s="51">
        <f t="shared" si="12"/>
        <v>0</v>
      </c>
      <c r="AC24" s="51"/>
      <c r="AD24" s="23">
        <f t="shared" si="13"/>
        <v>0</v>
      </c>
      <c r="AE24" s="13"/>
      <c r="AF24" s="23">
        <f t="shared" si="20"/>
        <v>0</v>
      </c>
      <c r="AG24" s="25">
        <f t="shared" si="15"/>
        <v>757.2581631405161</v>
      </c>
      <c r="AH24" s="6">
        <f t="shared" si="16"/>
        <v>14</v>
      </c>
      <c r="AI24" s="6">
        <f>COUNTA(E24,G24,I24,K24,M24,O24,AE24,S24,Q24,#REF!)</f>
        <v>4</v>
      </c>
      <c r="AJ24" s="16">
        <f t="shared" si="17"/>
        <v>0.66666666666666663</v>
      </c>
    </row>
    <row r="25" spans="1:36" x14ac:dyDescent="0.3">
      <c r="A25" s="20">
        <f t="shared" si="0"/>
        <v>15</v>
      </c>
      <c r="B25" s="13" t="s">
        <v>68</v>
      </c>
      <c r="C25" s="13" t="s">
        <v>69</v>
      </c>
      <c r="D25" s="13" t="s">
        <v>45</v>
      </c>
      <c r="E25" s="33">
        <v>25</v>
      </c>
      <c r="F25" s="51">
        <f t="shared" si="1"/>
        <v>64.86486486486487</v>
      </c>
      <c r="G25" s="33"/>
      <c r="H25" s="51">
        <f t="shared" si="2"/>
        <v>0</v>
      </c>
      <c r="I25" s="33">
        <v>103</v>
      </c>
      <c r="J25" s="51">
        <f t="shared" si="3"/>
        <v>301.92307692307691</v>
      </c>
      <c r="K25" s="33"/>
      <c r="L25" s="51">
        <f t="shared" si="4"/>
        <v>0</v>
      </c>
      <c r="M25" s="33">
        <v>114</v>
      </c>
      <c r="N25" s="51">
        <f t="shared" si="5"/>
        <v>260.50420168067228</v>
      </c>
      <c r="O25" s="33"/>
      <c r="P25" s="51">
        <f t="shared" si="6"/>
        <v>0</v>
      </c>
      <c r="Q25" s="33"/>
      <c r="R25" s="51">
        <f t="shared" si="18"/>
        <v>0</v>
      </c>
      <c r="S25" s="33"/>
      <c r="T25" s="51">
        <f t="shared" si="19"/>
        <v>0</v>
      </c>
      <c r="U25" s="33"/>
      <c r="V25" s="51">
        <f t="shared" si="9"/>
        <v>0</v>
      </c>
      <c r="W25" s="33"/>
      <c r="X25" s="51">
        <f t="shared" si="10"/>
        <v>0</v>
      </c>
      <c r="Y25" s="51"/>
      <c r="Z25" s="51">
        <f t="shared" si="11"/>
        <v>0</v>
      </c>
      <c r="AA25" s="51"/>
      <c r="AB25" s="51">
        <f t="shared" si="12"/>
        <v>0</v>
      </c>
      <c r="AC25" s="51"/>
      <c r="AD25" s="23">
        <f t="shared" si="13"/>
        <v>0</v>
      </c>
      <c r="AE25" s="13"/>
      <c r="AF25" s="23">
        <f t="shared" si="20"/>
        <v>0</v>
      </c>
      <c r="AG25" s="25">
        <f t="shared" si="15"/>
        <v>627.29214346861409</v>
      </c>
      <c r="AH25" s="6">
        <f t="shared" si="16"/>
        <v>15</v>
      </c>
      <c r="AI25" s="6">
        <f>COUNTA(E25,G25,I25,K25,M25,O25,AE25,S25,Q25,#REF!)</f>
        <v>4</v>
      </c>
      <c r="AJ25" s="16">
        <f t="shared" si="17"/>
        <v>0.66666666666666663</v>
      </c>
    </row>
    <row r="26" spans="1:36" x14ac:dyDescent="0.3">
      <c r="A26" s="20">
        <f t="shared" si="0"/>
        <v>16</v>
      </c>
      <c r="B26" s="13" t="s">
        <v>85</v>
      </c>
      <c r="C26" s="13" t="s">
        <v>86</v>
      </c>
      <c r="D26" s="13" t="s">
        <v>113</v>
      </c>
      <c r="E26" s="33">
        <v>29</v>
      </c>
      <c r="F26" s="51">
        <f t="shared" si="1"/>
        <v>43.243243243243242</v>
      </c>
      <c r="G26" s="33"/>
      <c r="H26" s="51">
        <f t="shared" si="2"/>
        <v>0</v>
      </c>
      <c r="I26" s="33">
        <v>198</v>
      </c>
      <c r="J26" s="51">
        <f t="shared" si="3"/>
        <v>119.23076923076923</v>
      </c>
      <c r="K26" s="33"/>
      <c r="L26" s="51">
        <f t="shared" si="4"/>
        <v>0</v>
      </c>
      <c r="M26" s="33">
        <v>22</v>
      </c>
      <c r="N26" s="51">
        <f t="shared" si="5"/>
        <v>453.781512605042</v>
      </c>
      <c r="O26" s="33"/>
      <c r="P26" s="51">
        <f t="shared" si="6"/>
        <v>0</v>
      </c>
      <c r="Q26" s="33"/>
      <c r="R26" s="51">
        <f t="shared" si="18"/>
        <v>0</v>
      </c>
      <c r="S26" s="33"/>
      <c r="T26" s="51">
        <f t="shared" si="19"/>
        <v>0</v>
      </c>
      <c r="U26" s="33"/>
      <c r="V26" s="51">
        <f t="shared" si="9"/>
        <v>0</v>
      </c>
      <c r="W26" s="33"/>
      <c r="X26" s="51">
        <f t="shared" si="10"/>
        <v>0</v>
      </c>
      <c r="Y26" s="51"/>
      <c r="Z26" s="51">
        <f t="shared" si="11"/>
        <v>0</v>
      </c>
      <c r="AA26" s="51"/>
      <c r="AB26" s="51">
        <f t="shared" si="12"/>
        <v>0</v>
      </c>
      <c r="AC26" s="51"/>
      <c r="AD26" s="23">
        <f t="shared" si="13"/>
        <v>0</v>
      </c>
      <c r="AE26" s="13"/>
      <c r="AF26" s="23">
        <f t="shared" si="20"/>
        <v>0</v>
      </c>
      <c r="AG26" s="25">
        <f t="shared" si="15"/>
        <v>616.25552507905445</v>
      </c>
      <c r="AH26" s="6">
        <f t="shared" si="16"/>
        <v>16</v>
      </c>
      <c r="AI26" s="6">
        <f>COUNTA(E26,G26,I26,K26,M26,O26,AE26,S26,Q26,#REF!)</f>
        <v>4</v>
      </c>
      <c r="AJ26" s="16">
        <f t="shared" si="17"/>
        <v>0.66666666666666663</v>
      </c>
    </row>
    <row r="27" spans="1:36" x14ac:dyDescent="0.3">
      <c r="A27" s="20">
        <f t="shared" si="0"/>
        <v>17</v>
      </c>
      <c r="B27" s="33" t="s">
        <v>75</v>
      </c>
      <c r="C27" s="33" t="s">
        <v>76</v>
      </c>
      <c r="D27" s="13" t="s">
        <v>113</v>
      </c>
      <c r="E27" s="33">
        <v>2</v>
      </c>
      <c r="F27" s="51">
        <f t="shared" si="1"/>
        <v>189.18918918918919</v>
      </c>
      <c r="G27" s="33"/>
      <c r="H27" s="51">
        <f t="shared" si="2"/>
        <v>0</v>
      </c>
      <c r="I27" s="33"/>
      <c r="J27" s="51">
        <f t="shared" si="3"/>
        <v>0</v>
      </c>
      <c r="K27" s="33"/>
      <c r="L27" s="51">
        <f t="shared" si="4"/>
        <v>0</v>
      </c>
      <c r="M27" s="33">
        <v>47</v>
      </c>
      <c r="N27" s="51">
        <f t="shared" si="5"/>
        <v>401.26050420168065</v>
      </c>
      <c r="O27" s="33"/>
      <c r="P27" s="51">
        <f t="shared" si="6"/>
        <v>0</v>
      </c>
      <c r="Q27" s="33"/>
      <c r="R27" s="51">
        <f t="shared" si="18"/>
        <v>0</v>
      </c>
      <c r="S27" s="33"/>
      <c r="T27" s="51">
        <f t="shared" si="19"/>
        <v>0</v>
      </c>
      <c r="U27" s="33"/>
      <c r="V27" s="51">
        <f t="shared" si="9"/>
        <v>0</v>
      </c>
      <c r="W27" s="33"/>
      <c r="X27" s="51">
        <f t="shared" si="10"/>
        <v>0</v>
      </c>
      <c r="Y27" s="51"/>
      <c r="Z27" s="51">
        <f t="shared" si="11"/>
        <v>0</v>
      </c>
      <c r="AA27" s="51"/>
      <c r="AB27" s="51">
        <f t="shared" si="12"/>
        <v>0</v>
      </c>
      <c r="AC27" s="51"/>
      <c r="AD27" s="23">
        <f t="shared" si="13"/>
        <v>0</v>
      </c>
      <c r="AE27" s="13"/>
      <c r="AF27" s="23">
        <f t="shared" si="20"/>
        <v>0</v>
      </c>
      <c r="AG27" s="25">
        <f t="shared" si="15"/>
        <v>590.44969339086981</v>
      </c>
      <c r="AH27" s="6">
        <f t="shared" si="16"/>
        <v>17</v>
      </c>
      <c r="AI27" s="6">
        <f>COUNTA(E27,G27,I27,K27,M27,O27,AE27,S27,Q27,#REF!)</f>
        <v>3</v>
      </c>
      <c r="AJ27" s="16">
        <f t="shared" si="17"/>
        <v>0.5</v>
      </c>
    </row>
    <row r="28" spans="1:36" x14ac:dyDescent="0.3">
      <c r="A28" s="20">
        <f t="shared" si="0"/>
        <v>18</v>
      </c>
      <c r="B28" s="13" t="s">
        <v>362</v>
      </c>
      <c r="C28" s="13" t="s">
        <v>109</v>
      </c>
      <c r="D28" s="13" t="s">
        <v>45</v>
      </c>
      <c r="E28" s="33">
        <v>28</v>
      </c>
      <c r="F28" s="51">
        <f t="shared" si="1"/>
        <v>48.648648648648646</v>
      </c>
      <c r="G28" s="33"/>
      <c r="H28" s="51">
        <f t="shared" si="2"/>
        <v>0</v>
      </c>
      <c r="I28" s="33">
        <v>122</v>
      </c>
      <c r="J28" s="51">
        <f t="shared" si="3"/>
        <v>265.38461538461536</v>
      </c>
      <c r="K28" s="33">
        <v>12</v>
      </c>
      <c r="L28" s="51">
        <f t="shared" si="4"/>
        <v>114.28571428571429</v>
      </c>
      <c r="M28" s="33">
        <v>163</v>
      </c>
      <c r="N28" s="51">
        <f t="shared" si="5"/>
        <v>157.56302521008402</v>
      </c>
      <c r="O28" s="33"/>
      <c r="P28" s="51">
        <f t="shared" si="6"/>
        <v>0</v>
      </c>
      <c r="Q28" s="33"/>
      <c r="R28" s="51">
        <f t="shared" si="18"/>
        <v>0</v>
      </c>
      <c r="S28" s="33"/>
      <c r="T28" s="51">
        <f t="shared" si="19"/>
        <v>0</v>
      </c>
      <c r="U28" s="33"/>
      <c r="V28" s="51">
        <f t="shared" si="9"/>
        <v>0</v>
      </c>
      <c r="W28" s="33"/>
      <c r="X28" s="51">
        <f t="shared" si="10"/>
        <v>0</v>
      </c>
      <c r="Y28" s="51"/>
      <c r="Z28" s="51">
        <f t="shared" si="11"/>
        <v>0</v>
      </c>
      <c r="AA28" s="51"/>
      <c r="AB28" s="51">
        <f t="shared" si="12"/>
        <v>0</v>
      </c>
      <c r="AC28" s="51"/>
      <c r="AD28" s="23">
        <f t="shared" si="13"/>
        <v>0</v>
      </c>
      <c r="AE28" s="13"/>
      <c r="AF28" s="23">
        <f t="shared" si="20"/>
        <v>0</v>
      </c>
      <c r="AG28" s="25">
        <f t="shared" si="15"/>
        <v>585.88200352906233</v>
      </c>
      <c r="AH28" s="6">
        <f t="shared" si="16"/>
        <v>18</v>
      </c>
      <c r="AI28" s="6">
        <f>COUNTA(E28,G28,I28,K28,M28,O28,AE28,S28,Q28,#REF!)</f>
        <v>5</v>
      </c>
      <c r="AJ28" s="16">
        <f t="shared" si="17"/>
        <v>0.83333333333333337</v>
      </c>
    </row>
    <row r="29" spans="1:36" x14ac:dyDescent="0.3">
      <c r="A29" s="20">
        <f t="shared" si="0"/>
        <v>19</v>
      </c>
      <c r="B29" s="13" t="s">
        <v>73</v>
      </c>
      <c r="C29" s="13" t="s">
        <v>74</v>
      </c>
      <c r="D29" s="13" t="s">
        <v>45</v>
      </c>
      <c r="E29" s="33">
        <v>19</v>
      </c>
      <c r="F29" s="51">
        <f t="shared" si="1"/>
        <v>97.297297297297291</v>
      </c>
      <c r="G29" s="33"/>
      <c r="H29" s="51">
        <f t="shared" si="2"/>
        <v>0</v>
      </c>
      <c r="I29" s="33"/>
      <c r="J29" s="51">
        <f t="shared" si="3"/>
        <v>0</v>
      </c>
      <c r="K29" s="33"/>
      <c r="L29" s="51">
        <f t="shared" si="4"/>
        <v>0</v>
      </c>
      <c r="M29" s="33">
        <v>11</v>
      </c>
      <c r="N29" s="51">
        <f t="shared" si="5"/>
        <v>476.89075630252103</v>
      </c>
      <c r="O29" s="33"/>
      <c r="P29" s="51">
        <f t="shared" si="6"/>
        <v>0</v>
      </c>
      <c r="Q29" s="33"/>
      <c r="R29" s="51">
        <f t="shared" si="18"/>
        <v>0</v>
      </c>
      <c r="S29" s="33"/>
      <c r="T29" s="51">
        <f t="shared" si="19"/>
        <v>0</v>
      </c>
      <c r="U29" s="33"/>
      <c r="V29" s="51">
        <f t="shared" si="9"/>
        <v>0</v>
      </c>
      <c r="W29" s="33"/>
      <c r="X29" s="51">
        <f t="shared" si="10"/>
        <v>0</v>
      </c>
      <c r="Y29" s="51"/>
      <c r="Z29" s="51">
        <f t="shared" si="11"/>
        <v>0</v>
      </c>
      <c r="AA29" s="51"/>
      <c r="AB29" s="51">
        <f t="shared" si="12"/>
        <v>0</v>
      </c>
      <c r="AC29" s="51"/>
      <c r="AD29" s="23">
        <f t="shared" si="13"/>
        <v>0</v>
      </c>
      <c r="AE29" s="13"/>
      <c r="AF29" s="23">
        <f t="shared" si="20"/>
        <v>0</v>
      </c>
      <c r="AG29" s="25">
        <f t="shared" si="15"/>
        <v>574.18805359981832</v>
      </c>
      <c r="AH29" s="6">
        <f t="shared" si="16"/>
        <v>19</v>
      </c>
      <c r="AI29" s="6">
        <f>COUNTA(E29,G29,I29,K29,M29,O29,AE29,S29,Q29,#REF!)</f>
        <v>3</v>
      </c>
      <c r="AJ29" s="16">
        <f t="shared" si="17"/>
        <v>0.5</v>
      </c>
    </row>
    <row r="30" spans="1:36" x14ac:dyDescent="0.3">
      <c r="A30" s="20">
        <f t="shared" si="0"/>
        <v>20</v>
      </c>
      <c r="B30" s="13" t="s">
        <v>82</v>
      </c>
      <c r="C30" s="13" t="s">
        <v>83</v>
      </c>
      <c r="D30" s="13" t="s">
        <v>112</v>
      </c>
      <c r="E30" s="33">
        <v>17</v>
      </c>
      <c r="F30" s="51">
        <f t="shared" si="1"/>
        <v>108.10810810810811</v>
      </c>
      <c r="G30" s="33"/>
      <c r="H30" s="51">
        <f t="shared" si="2"/>
        <v>0</v>
      </c>
      <c r="I30" s="33">
        <v>99</v>
      </c>
      <c r="J30" s="51">
        <f t="shared" si="3"/>
        <v>309.61538461538464</v>
      </c>
      <c r="K30" s="33"/>
      <c r="L30" s="51">
        <f t="shared" si="4"/>
        <v>0</v>
      </c>
      <c r="M30" s="33"/>
      <c r="N30" s="51">
        <f t="shared" si="5"/>
        <v>0</v>
      </c>
      <c r="O30" s="33"/>
      <c r="P30" s="51">
        <f t="shared" si="6"/>
        <v>0</v>
      </c>
      <c r="Q30" s="33"/>
      <c r="R30" s="51">
        <f t="shared" si="18"/>
        <v>0</v>
      </c>
      <c r="S30" s="33"/>
      <c r="T30" s="51">
        <f t="shared" si="19"/>
        <v>0</v>
      </c>
      <c r="U30" s="33"/>
      <c r="V30" s="51">
        <f t="shared" si="9"/>
        <v>0</v>
      </c>
      <c r="W30" s="33"/>
      <c r="X30" s="51">
        <f t="shared" si="10"/>
        <v>0</v>
      </c>
      <c r="Y30" s="51"/>
      <c r="Z30" s="51">
        <f t="shared" si="11"/>
        <v>0</v>
      </c>
      <c r="AA30" s="51"/>
      <c r="AB30" s="51">
        <f t="shared" si="12"/>
        <v>0</v>
      </c>
      <c r="AC30" s="51"/>
      <c r="AD30" s="23">
        <f t="shared" si="13"/>
        <v>0</v>
      </c>
      <c r="AE30" s="13"/>
      <c r="AF30" s="23">
        <f t="shared" si="20"/>
        <v>0</v>
      </c>
      <c r="AG30" s="25">
        <f t="shared" si="15"/>
        <v>417.72349272349277</v>
      </c>
      <c r="AH30" s="6">
        <f t="shared" si="16"/>
        <v>20</v>
      </c>
      <c r="AI30" s="6">
        <f>COUNTA(E30,G30,I30,K30,M30,O30,AE30,S30,Q30,#REF!)</f>
        <v>3</v>
      </c>
      <c r="AJ30" s="16">
        <f t="shared" si="17"/>
        <v>0.5</v>
      </c>
    </row>
    <row r="31" spans="1:36" x14ac:dyDescent="0.3">
      <c r="A31" s="20">
        <f t="shared" si="0"/>
        <v>21</v>
      </c>
      <c r="B31" s="13" t="s">
        <v>298</v>
      </c>
      <c r="C31" s="13" t="s">
        <v>137</v>
      </c>
      <c r="D31" s="13" t="s">
        <v>138</v>
      </c>
      <c r="E31" s="33">
        <v>19</v>
      </c>
      <c r="F31" s="51">
        <f t="shared" si="1"/>
        <v>97.297297297297291</v>
      </c>
      <c r="G31" s="33"/>
      <c r="H31" s="51">
        <f t="shared" si="2"/>
        <v>0</v>
      </c>
      <c r="I31" s="33"/>
      <c r="J31" s="51">
        <f t="shared" si="3"/>
        <v>0</v>
      </c>
      <c r="K31" s="33"/>
      <c r="L31" s="51">
        <f t="shared" si="4"/>
        <v>0</v>
      </c>
      <c r="M31" s="33">
        <v>153</v>
      </c>
      <c r="N31" s="51">
        <f t="shared" si="5"/>
        <v>178.57142857142858</v>
      </c>
      <c r="O31" s="33">
        <v>7</v>
      </c>
      <c r="P31" s="51">
        <f t="shared" si="6"/>
        <v>130</v>
      </c>
      <c r="Q31" s="33"/>
      <c r="R31" s="51">
        <f t="shared" si="18"/>
        <v>0</v>
      </c>
      <c r="S31" s="33"/>
      <c r="T31" s="51">
        <f t="shared" si="19"/>
        <v>0</v>
      </c>
      <c r="U31" s="33"/>
      <c r="V31" s="51">
        <f t="shared" si="9"/>
        <v>0</v>
      </c>
      <c r="W31" s="33"/>
      <c r="X31" s="51">
        <f t="shared" si="10"/>
        <v>0</v>
      </c>
      <c r="Y31" s="51"/>
      <c r="Z31" s="51">
        <f t="shared" si="11"/>
        <v>0</v>
      </c>
      <c r="AA31" s="51"/>
      <c r="AB31" s="51">
        <f t="shared" si="12"/>
        <v>0</v>
      </c>
      <c r="AC31" s="51"/>
      <c r="AD31" s="23">
        <f t="shared" si="13"/>
        <v>0</v>
      </c>
      <c r="AE31" s="13"/>
      <c r="AF31" s="23">
        <f t="shared" si="20"/>
        <v>0</v>
      </c>
      <c r="AG31" s="25">
        <f t="shared" si="15"/>
        <v>405.86872586872585</v>
      </c>
      <c r="AH31" s="6">
        <f t="shared" si="16"/>
        <v>21</v>
      </c>
      <c r="AI31" s="6">
        <f>COUNTA(E31,G31,I31,K31,M31,O31,AE31,S31,Q31,#REF!)</f>
        <v>4</v>
      </c>
      <c r="AJ31" s="16">
        <f t="shared" si="17"/>
        <v>0.66666666666666663</v>
      </c>
    </row>
    <row r="32" spans="1:36" x14ac:dyDescent="0.3">
      <c r="A32" s="20">
        <f t="shared" si="0"/>
        <v>22</v>
      </c>
      <c r="B32" s="33" t="s">
        <v>126</v>
      </c>
      <c r="C32" s="33" t="s">
        <v>70</v>
      </c>
      <c r="D32" s="13" t="s">
        <v>113</v>
      </c>
      <c r="E32" s="33">
        <v>11</v>
      </c>
      <c r="F32" s="51">
        <f t="shared" si="1"/>
        <v>140.54054054054055</v>
      </c>
      <c r="G32" s="33"/>
      <c r="H32" s="51">
        <f t="shared" si="2"/>
        <v>0</v>
      </c>
      <c r="I32" s="33"/>
      <c r="J32" s="51">
        <f t="shared" si="3"/>
        <v>0</v>
      </c>
      <c r="K32" s="33"/>
      <c r="L32" s="51">
        <f t="shared" si="4"/>
        <v>0</v>
      </c>
      <c r="M32" s="33">
        <v>123</v>
      </c>
      <c r="N32" s="51">
        <f t="shared" si="5"/>
        <v>241.59663865546219</v>
      </c>
      <c r="O32" s="33"/>
      <c r="P32" s="51">
        <f t="shared" si="6"/>
        <v>0</v>
      </c>
      <c r="Q32" s="33"/>
      <c r="R32" s="51">
        <f t="shared" si="18"/>
        <v>0</v>
      </c>
      <c r="S32" s="33"/>
      <c r="T32" s="51">
        <f t="shared" si="19"/>
        <v>0</v>
      </c>
      <c r="U32" s="33"/>
      <c r="V32" s="51">
        <f t="shared" si="9"/>
        <v>0</v>
      </c>
      <c r="W32" s="33"/>
      <c r="X32" s="51">
        <f t="shared" si="10"/>
        <v>0</v>
      </c>
      <c r="Y32" s="51"/>
      <c r="Z32" s="51">
        <f t="shared" si="11"/>
        <v>0</v>
      </c>
      <c r="AA32" s="51"/>
      <c r="AB32" s="51">
        <f t="shared" si="12"/>
        <v>0</v>
      </c>
      <c r="AC32" s="51"/>
      <c r="AD32" s="23">
        <f t="shared" si="13"/>
        <v>0</v>
      </c>
      <c r="AE32" s="13"/>
      <c r="AF32" s="23">
        <f t="shared" si="20"/>
        <v>0</v>
      </c>
      <c r="AG32" s="25">
        <f t="shared" si="15"/>
        <v>382.13717919600276</v>
      </c>
      <c r="AH32" s="6">
        <f t="shared" si="16"/>
        <v>22</v>
      </c>
      <c r="AI32" s="6">
        <f>COUNTA(E32,G32,I32,K32,M32,O32,AE32,S32,Q32,#REF!)</f>
        <v>3</v>
      </c>
      <c r="AJ32" s="16">
        <f t="shared" si="17"/>
        <v>0.5</v>
      </c>
    </row>
    <row r="33" spans="1:36" x14ac:dyDescent="0.3">
      <c r="A33" s="20">
        <f t="shared" si="0"/>
        <v>23</v>
      </c>
      <c r="B33" s="13" t="s">
        <v>246</v>
      </c>
      <c r="C33" s="13" t="s">
        <v>83</v>
      </c>
      <c r="D33" s="13" t="s">
        <v>90</v>
      </c>
      <c r="E33" s="33">
        <v>24</v>
      </c>
      <c r="F33" s="51">
        <f t="shared" si="1"/>
        <v>70.270270270270274</v>
      </c>
      <c r="G33" s="33"/>
      <c r="H33" s="51">
        <f t="shared" si="2"/>
        <v>0</v>
      </c>
      <c r="I33" s="33"/>
      <c r="J33" s="51">
        <f t="shared" si="3"/>
        <v>0</v>
      </c>
      <c r="K33" s="33">
        <v>6</v>
      </c>
      <c r="L33" s="51">
        <f t="shared" si="4"/>
        <v>157.14285714285714</v>
      </c>
      <c r="M33" s="33">
        <v>221</v>
      </c>
      <c r="N33" s="51">
        <f t="shared" si="5"/>
        <v>35.714285714285715</v>
      </c>
      <c r="O33" s="33">
        <v>10</v>
      </c>
      <c r="P33" s="51">
        <f t="shared" si="6"/>
        <v>100</v>
      </c>
      <c r="Q33" s="33"/>
      <c r="R33" s="51">
        <f t="shared" si="18"/>
        <v>0</v>
      </c>
      <c r="S33" s="33"/>
      <c r="T33" s="51">
        <f t="shared" si="19"/>
        <v>0</v>
      </c>
      <c r="U33" s="33"/>
      <c r="V33" s="51">
        <f t="shared" si="9"/>
        <v>0</v>
      </c>
      <c r="W33" s="33"/>
      <c r="X33" s="51">
        <f t="shared" si="10"/>
        <v>0</v>
      </c>
      <c r="Y33" s="51"/>
      <c r="Z33" s="51">
        <f t="shared" si="11"/>
        <v>0</v>
      </c>
      <c r="AA33" s="51"/>
      <c r="AB33" s="51">
        <f t="shared" si="12"/>
        <v>0</v>
      </c>
      <c r="AC33" s="51"/>
      <c r="AD33" s="23">
        <f t="shared" si="13"/>
        <v>0</v>
      </c>
      <c r="AE33" s="13"/>
      <c r="AF33" s="23">
        <f t="shared" si="20"/>
        <v>0</v>
      </c>
      <c r="AG33" s="25">
        <f t="shared" si="15"/>
        <v>363.12741312741315</v>
      </c>
      <c r="AH33" s="6">
        <f t="shared" si="16"/>
        <v>23</v>
      </c>
      <c r="AI33" s="6">
        <f>COUNTA(E33,G33,I33,K33,M33,O33,AE33,S33,Q33,#REF!)</f>
        <v>5</v>
      </c>
      <c r="AJ33" s="16">
        <f t="shared" si="17"/>
        <v>0.83333333333333337</v>
      </c>
    </row>
    <row r="34" spans="1:36" x14ac:dyDescent="0.3">
      <c r="A34" s="20">
        <f t="shared" si="0"/>
        <v>24</v>
      </c>
      <c r="B34" s="13" t="s">
        <v>389</v>
      </c>
      <c r="C34" s="13" t="s">
        <v>390</v>
      </c>
      <c r="D34" s="13" t="s">
        <v>103</v>
      </c>
      <c r="E34" s="33"/>
      <c r="F34" s="51">
        <f t="shared" si="1"/>
        <v>0</v>
      </c>
      <c r="G34" s="33">
        <v>16</v>
      </c>
      <c r="H34" s="51">
        <f t="shared" si="2"/>
        <v>22.222222222222221</v>
      </c>
      <c r="I34" s="33"/>
      <c r="J34" s="51">
        <f t="shared" si="3"/>
        <v>0</v>
      </c>
      <c r="K34" s="33"/>
      <c r="L34" s="51">
        <f t="shared" si="4"/>
        <v>0</v>
      </c>
      <c r="M34" s="33">
        <v>108</v>
      </c>
      <c r="N34" s="51">
        <f t="shared" si="5"/>
        <v>273.10924369747897</v>
      </c>
      <c r="O34" s="33">
        <v>15</v>
      </c>
      <c r="P34" s="51">
        <f t="shared" si="6"/>
        <v>50</v>
      </c>
      <c r="Q34" s="33"/>
      <c r="R34" s="51">
        <f t="shared" si="18"/>
        <v>0</v>
      </c>
      <c r="S34" s="33"/>
      <c r="T34" s="51">
        <f t="shared" si="19"/>
        <v>0</v>
      </c>
      <c r="U34" s="33"/>
      <c r="V34" s="51">
        <f t="shared" si="9"/>
        <v>0</v>
      </c>
      <c r="W34" s="33"/>
      <c r="X34" s="51">
        <f t="shared" si="10"/>
        <v>0</v>
      </c>
      <c r="Y34" s="51"/>
      <c r="Z34" s="51">
        <f t="shared" si="11"/>
        <v>0</v>
      </c>
      <c r="AA34" s="51"/>
      <c r="AB34" s="51">
        <f t="shared" si="12"/>
        <v>0</v>
      </c>
      <c r="AC34" s="51"/>
      <c r="AD34" s="23">
        <f t="shared" si="13"/>
        <v>0</v>
      </c>
      <c r="AE34" s="13"/>
      <c r="AF34" s="23">
        <f t="shared" si="20"/>
        <v>0</v>
      </c>
      <c r="AG34" s="25">
        <f t="shared" si="15"/>
        <v>345.3314659197012</v>
      </c>
      <c r="AH34" s="6">
        <f t="shared" si="16"/>
        <v>24</v>
      </c>
      <c r="AI34" s="6">
        <f>COUNTA(E34,G34,I34,K34,M34,O34,AE34,S34,Q34,#REF!)</f>
        <v>4</v>
      </c>
      <c r="AJ34" s="16">
        <f t="shared" si="17"/>
        <v>0.66666666666666663</v>
      </c>
    </row>
    <row r="35" spans="1:36" x14ac:dyDescent="0.3">
      <c r="A35" s="20">
        <f t="shared" si="0"/>
        <v>25</v>
      </c>
      <c r="B35" s="13" t="s">
        <v>359</v>
      </c>
      <c r="C35" s="13" t="s">
        <v>125</v>
      </c>
      <c r="D35" s="13" t="s">
        <v>113</v>
      </c>
      <c r="E35" s="33">
        <v>12</v>
      </c>
      <c r="F35" s="51">
        <f t="shared" si="1"/>
        <v>135.13513513513513</v>
      </c>
      <c r="G35" s="33"/>
      <c r="H35" s="51">
        <f t="shared" si="2"/>
        <v>0</v>
      </c>
      <c r="I35" s="33"/>
      <c r="J35" s="51">
        <f t="shared" si="3"/>
        <v>0</v>
      </c>
      <c r="K35" s="33"/>
      <c r="L35" s="51">
        <f t="shared" si="4"/>
        <v>0</v>
      </c>
      <c r="M35" s="33">
        <v>151</v>
      </c>
      <c r="N35" s="51">
        <f t="shared" si="5"/>
        <v>182.77310924369749</v>
      </c>
      <c r="O35" s="33"/>
      <c r="P35" s="51">
        <f t="shared" si="6"/>
        <v>0</v>
      </c>
      <c r="Q35" s="33"/>
      <c r="R35" s="51">
        <f t="shared" si="18"/>
        <v>0</v>
      </c>
      <c r="S35" s="33"/>
      <c r="T35" s="51">
        <f t="shared" si="19"/>
        <v>0</v>
      </c>
      <c r="U35" s="33"/>
      <c r="V35" s="51">
        <f t="shared" si="9"/>
        <v>0</v>
      </c>
      <c r="W35" s="33"/>
      <c r="X35" s="51">
        <f t="shared" si="10"/>
        <v>0</v>
      </c>
      <c r="Y35" s="51"/>
      <c r="Z35" s="51">
        <f t="shared" si="11"/>
        <v>0</v>
      </c>
      <c r="AA35" s="51"/>
      <c r="AB35" s="51">
        <f t="shared" si="12"/>
        <v>0</v>
      </c>
      <c r="AC35" s="51"/>
      <c r="AD35" s="23">
        <f t="shared" si="13"/>
        <v>0</v>
      </c>
      <c r="AE35" s="13"/>
      <c r="AF35" s="23">
        <f t="shared" si="20"/>
        <v>0</v>
      </c>
      <c r="AG35" s="25">
        <f t="shared" si="15"/>
        <v>317.90824437883259</v>
      </c>
      <c r="AH35" s="6">
        <f t="shared" si="16"/>
        <v>25</v>
      </c>
      <c r="AI35" s="6">
        <f>COUNTA(E35,G35,I35,K35,M35,O35,AE35,S35,Q35,#REF!)</f>
        <v>3</v>
      </c>
      <c r="AJ35" s="16">
        <f t="shared" si="17"/>
        <v>0.5</v>
      </c>
    </row>
    <row r="36" spans="1:36" x14ac:dyDescent="0.3">
      <c r="A36" s="20">
        <f t="shared" ref="A36:A64" si="21">AH36</f>
        <v>26</v>
      </c>
      <c r="B36" s="13" t="s">
        <v>84</v>
      </c>
      <c r="C36" s="13" t="s">
        <v>166</v>
      </c>
      <c r="D36" s="13" t="s">
        <v>113</v>
      </c>
      <c r="E36" s="33">
        <v>30</v>
      </c>
      <c r="F36" s="51">
        <f t="shared" si="1"/>
        <v>37.837837837837839</v>
      </c>
      <c r="G36" s="33">
        <v>17</v>
      </c>
      <c r="H36" s="51">
        <f t="shared" si="2"/>
        <v>11.111111111111111</v>
      </c>
      <c r="I36" s="33">
        <v>214</v>
      </c>
      <c r="J36" s="51">
        <f t="shared" si="3"/>
        <v>88.461538461538467</v>
      </c>
      <c r="K36" s="33"/>
      <c r="L36" s="51">
        <f t="shared" si="4"/>
        <v>0</v>
      </c>
      <c r="M36" s="33">
        <v>214</v>
      </c>
      <c r="N36" s="51">
        <f t="shared" si="5"/>
        <v>50.420168067226889</v>
      </c>
      <c r="O36" s="33">
        <v>9</v>
      </c>
      <c r="P36" s="51">
        <f t="shared" si="6"/>
        <v>110</v>
      </c>
      <c r="Q36" s="33"/>
      <c r="R36" s="51"/>
      <c r="S36" s="33"/>
      <c r="T36" s="51"/>
      <c r="U36" s="33"/>
      <c r="V36" s="51"/>
      <c r="W36" s="33"/>
      <c r="X36" s="51">
        <f t="shared" si="10"/>
        <v>0</v>
      </c>
      <c r="Y36" s="51"/>
      <c r="Z36" s="51">
        <f t="shared" si="11"/>
        <v>0</v>
      </c>
      <c r="AA36" s="51"/>
      <c r="AB36" s="51">
        <f t="shared" si="12"/>
        <v>0</v>
      </c>
      <c r="AC36" s="51"/>
      <c r="AD36" s="23">
        <f t="shared" si="13"/>
        <v>0</v>
      </c>
      <c r="AE36" s="13"/>
      <c r="AF36" s="23"/>
      <c r="AG36" s="25">
        <f t="shared" si="15"/>
        <v>297.83065547771429</v>
      </c>
      <c r="AH36" s="6">
        <f t="shared" si="16"/>
        <v>26</v>
      </c>
      <c r="AI36" s="6">
        <f>COUNTA(E36,G36,I36,K36,M36,O36,AE36,S36,Q36,#REF!)</f>
        <v>6</v>
      </c>
      <c r="AJ36" s="16">
        <f t="shared" ref="AJ36:AJ64" si="22">AI36/$G$3</f>
        <v>1</v>
      </c>
    </row>
    <row r="37" spans="1:36" x14ac:dyDescent="0.3">
      <c r="A37" s="20">
        <f t="shared" si="21"/>
        <v>27</v>
      </c>
      <c r="B37" s="13" t="s">
        <v>167</v>
      </c>
      <c r="C37" s="13" t="s">
        <v>162</v>
      </c>
      <c r="D37" s="13" t="s">
        <v>112</v>
      </c>
      <c r="E37" s="33">
        <v>27</v>
      </c>
      <c r="F37" s="51">
        <f t="shared" si="1"/>
        <v>54.054054054054056</v>
      </c>
      <c r="G37" s="33"/>
      <c r="H37" s="51">
        <f t="shared" si="2"/>
        <v>0</v>
      </c>
      <c r="I37" s="33"/>
      <c r="J37" s="51">
        <f t="shared" si="3"/>
        <v>0</v>
      </c>
      <c r="K37" s="33">
        <v>25</v>
      </c>
      <c r="L37" s="51">
        <f t="shared" si="4"/>
        <v>21.428571428571427</v>
      </c>
      <c r="M37" s="33"/>
      <c r="N37" s="51">
        <f t="shared" si="5"/>
        <v>0</v>
      </c>
      <c r="O37" s="33">
        <v>5</v>
      </c>
      <c r="P37" s="51">
        <f t="shared" si="6"/>
        <v>150</v>
      </c>
      <c r="Q37" s="33"/>
      <c r="R37" s="51">
        <f t="shared" ref="R37:R42" si="23">IF(Q37=0,,($Q$9-Q37)*$Q$7*100/$Q$9)</f>
        <v>0</v>
      </c>
      <c r="S37" s="33"/>
      <c r="T37" s="51">
        <f t="shared" ref="T37:T42" si="24">IF(S37=0,,($S$9-S37)*$S$7*100/$S$9)</f>
        <v>0</v>
      </c>
      <c r="U37" s="33"/>
      <c r="V37" s="51">
        <f>IF(U37=0,,($U$9-U37)*$U$7*100/$U$9)</f>
        <v>0</v>
      </c>
      <c r="W37" s="33"/>
      <c r="X37" s="51">
        <f t="shared" si="10"/>
        <v>0</v>
      </c>
      <c r="Y37" s="51"/>
      <c r="Z37" s="51">
        <f t="shared" si="11"/>
        <v>0</v>
      </c>
      <c r="AA37" s="51"/>
      <c r="AB37" s="51">
        <f t="shared" si="12"/>
        <v>0</v>
      </c>
      <c r="AC37" s="51"/>
      <c r="AD37" s="23">
        <f t="shared" si="13"/>
        <v>0</v>
      </c>
      <c r="AE37" s="13"/>
      <c r="AF37" s="23">
        <f t="shared" ref="AF37:AF42" si="25">IF(AE37=0,,($AE$9-AE37)*$AE$7*100/$AE$9)</f>
        <v>0</v>
      </c>
      <c r="AG37" s="25">
        <f t="shared" si="15"/>
        <v>225.48262548262548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0.66666666666666663</v>
      </c>
    </row>
    <row r="38" spans="1:36" x14ac:dyDescent="0.3">
      <c r="A38" s="20">
        <f t="shared" si="21"/>
        <v>28</v>
      </c>
      <c r="B38" s="13" t="s">
        <v>139</v>
      </c>
      <c r="C38" s="13" t="s">
        <v>47</v>
      </c>
      <c r="D38" s="13" t="s">
        <v>103</v>
      </c>
      <c r="E38" s="33">
        <v>22</v>
      </c>
      <c r="F38" s="51">
        <f t="shared" si="1"/>
        <v>81.081081081081081</v>
      </c>
      <c r="G38" s="33">
        <v>9</v>
      </c>
      <c r="H38" s="51">
        <f t="shared" si="2"/>
        <v>100</v>
      </c>
      <c r="I38" s="33"/>
      <c r="J38" s="51">
        <f t="shared" si="3"/>
        <v>0</v>
      </c>
      <c r="K38" s="33"/>
      <c r="L38" s="51">
        <f t="shared" si="4"/>
        <v>0</v>
      </c>
      <c r="M38" s="33"/>
      <c r="N38" s="51">
        <f t="shared" si="5"/>
        <v>0</v>
      </c>
      <c r="O38" s="33"/>
      <c r="P38" s="51">
        <f t="shared" si="6"/>
        <v>0</v>
      </c>
      <c r="Q38" s="33"/>
      <c r="R38" s="51">
        <f t="shared" si="23"/>
        <v>0</v>
      </c>
      <c r="S38" s="33"/>
      <c r="T38" s="51">
        <f t="shared" si="24"/>
        <v>0</v>
      </c>
      <c r="U38" s="33"/>
      <c r="V38" s="51">
        <f>IF(U38=0,,($U$9-U38)*$U$7*100/$U$9)</f>
        <v>0</v>
      </c>
      <c r="W38" s="33"/>
      <c r="X38" s="51">
        <f t="shared" si="10"/>
        <v>0</v>
      </c>
      <c r="Y38" s="51"/>
      <c r="Z38" s="51">
        <f t="shared" si="11"/>
        <v>0</v>
      </c>
      <c r="AA38" s="51"/>
      <c r="AB38" s="51">
        <f t="shared" si="12"/>
        <v>0</v>
      </c>
      <c r="AC38" s="51"/>
      <c r="AD38" s="23">
        <f t="shared" si="13"/>
        <v>0</v>
      </c>
      <c r="AE38" s="13"/>
      <c r="AF38" s="23">
        <f t="shared" si="25"/>
        <v>0</v>
      </c>
      <c r="AG38" s="25">
        <f t="shared" si="15"/>
        <v>181.08108108108109</v>
      </c>
      <c r="AH38" s="6">
        <f t="shared" si="16"/>
        <v>28</v>
      </c>
      <c r="AI38" s="6">
        <f>COUNTA(E38,G38,I38,K38,M38,O38,AE38,S38,Q38,#REF!)</f>
        <v>3</v>
      </c>
      <c r="AJ38" s="16">
        <f t="shared" si="22"/>
        <v>0.5</v>
      </c>
    </row>
    <row r="39" spans="1:36" x14ac:dyDescent="0.3">
      <c r="A39" s="20">
        <f t="shared" si="21"/>
        <v>29</v>
      </c>
      <c r="B39" s="13" t="s">
        <v>598</v>
      </c>
      <c r="C39" s="13" t="s">
        <v>83</v>
      </c>
      <c r="D39" s="13" t="s">
        <v>90</v>
      </c>
      <c r="E39" s="33"/>
      <c r="F39" s="51"/>
      <c r="G39" s="33"/>
      <c r="H39" s="51">
        <f t="shared" si="2"/>
        <v>0</v>
      </c>
      <c r="I39" s="33"/>
      <c r="J39" s="51">
        <f t="shared" si="3"/>
        <v>0</v>
      </c>
      <c r="K39" s="33"/>
      <c r="L39" s="51">
        <f t="shared" si="4"/>
        <v>0</v>
      </c>
      <c r="M39" s="33"/>
      <c r="N39" s="51">
        <f t="shared" si="5"/>
        <v>0</v>
      </c>
      <c r="O39" s="33">
        <v>6</v>
      </c>
      <c r="P39" s="51">
        <f t="shared" si="6"/>
        <v>140</v>
      </c>
      <c r="Q39" s="33"/>
      <c r="R39" s="51">
        <f t="shared" si="23"/>
        <v>0</v>
      </c>
      <c r="S39" s="33"/>
      <c r="T39" s="51">
        <f t="shared" si="24"/>
        <v>0</v>
      </c>
      <c r="U39" s="33"/>
      <c r="V39" s="51"/>
      <c r="W39" s="33"/>
      <c r="X39" s="51">
        <f t="shared" si="10"/>
        <v>0</v>
      </c>
      <c r="Y39" s="51"/>
      <c r="Z39" s="51">
        <f t="shared" si="11"/>
        <v>0</v>
      </c>
      <c r="AA39" s="51"/>
      <c r="AB39" s="51">
        <f t="shared" si="12"/>
        <v>0</v>
      </c>
      <c r="AC39" s="51"/>
      <c r="AD39" s="23">
        <f t="shared" si="13"/>
        <v>0</v>
      </c>
      <c r="AE39" s="13"/>
      <c r="AF39" s="23">
        <f t="shared" si="25"/>
        <v>0</v>
      </c>
      <c r="AG39" s="25">
        <f t="shared" si="15"/>
        <v>140</v>
      </c>
      <c r="AH39" s="6">
        <f t="shared" si="16"/>
        <v>29</v>
      </c>
      <c r="AI39" s="6">
        <f>COUNTA(E39,G39,I39,K39,M39,O39,AE39,S39,Q39,#REF!)</f>
        <v>2</v>
      </c>
      <c r="AJ39" s="16">
        <f t="shared" si="22"/>
        <v>0.33333333333333331</v>
      </c>
    </row>
    <row r="40" spans="1:36" x14ac:dyDescent="0.3">
      <c r="A40" s="20">
        <f t="shared" si="21"/>
        <v>30</v>
      </c>
      <c r="B40" s="13" t="s">
        <v>88</v>
      </c>
      <c r="C40" s="13" t="s">
        <v>124</v>
      </c>
      <c r="D40" s="13" t="s">
        <v>113</v>
      </c>
      <c r="E40" s="33">
        <v>26</v>
      </c>
      <c r="F40" s="51">
        <f>IF(E40=0,,($E$9-E40)*$E$7*100/$E$9)</f>
        <v>59.45945945945946</v>
      </c>
      <c r="G40" s="33"/>
      <c r="H40" s="51">
        <f t="shared" si="2"/>
        <v>0</v>
      </c>
      <c r="I40" s="33"/>
      <c r="J40" s="51">
        <f t="shared" si="3"/>
        <v>0</v>
      </c>
      <c r="K40" s="33"/>
      <c r="L40" s="51">
        <f t="shared" si="4"/>
        <v>0</v>
      </c>
      <c r="M40" s="33">
        <v>212</v>
      </c>
      <c r="N40" s="51">
        <f t="shared" si="5"/>
        <v>54.621848739495796</v>
      </c>
      <c r="O40" s="33"/>
      <c r="P40" s="51">
        <f t="shared" si="6"/>
        <v>0</v>
      </c>
      <c r="Q40" s="33"/>
      <c r="R40" s="51">
        <f t="shared" si="23"/>
        <v>0</v>
      </c>
      <c r="S40" s="33"/>
      <c r="T40" s="51">
        <f t="shared" si="24"/>
        <v>0</v>
      </c>
      <c r="U40" s="33"/>
      <c r="V40" s="51">
        <f>IF(U40=0,,($U$9-U40)*$U$7*100/$U$9)</f>
        <v>0</v>
      </c>
      <c r="W40" s="33"/>
      <c r="X40" s="51">
        <f t="shared" si="10"/>
        <v>0</v>
      </c>
      <c r="Y40" s="51"/>
      <c r="Z40" s="51">
        <f t="shared" si="11"/>
        <v>0</v>
      </c>
      <c r="AA40" s="51"/>
      <c r="AB40" s="51">
        <f t="shared" si="12"/>
        <v>0</v>
      </c>
      <c r="AC40" s="51"/>
      <c r="AD40" s="23">
        <f t="shared" si="13"/>
        <v>0</v>
      </c>
      <c r="AE40" s="13"/>
      <c r="AF40" s="23">
        <f t="shared" si="25"/>
        <v>0</v>
      </c>
      <c r="AG40" s="25">
        <f t="shared" si="15"/>
        <v>114.08130819895526</v>
      </c>
      <c r="AH40" s="6">
        <f t="shared" si="16"/>
        <v>30</v>
      </c>
      <c r="AI40" s="6">
        <f>COUNTA(E40,G40,I40,K40,M40,O40,AE40,S40,Q40,#REF!)</f>
        <v>3</v>
      </c>
      <c r="AJ40" s="16">
        <f t="shared" si="22"/>
        <v>0.5</v>
      </c>
    </row>
    <row r="41" spans="1:36" x14ac:dyDescent="0.3">
      <c r="A41" s="20">
        <f t="shared" si="21"/>
        <v>31</v>
      </c>
      <c r="B41" s="13" t="s">
        <v>248</v>
      </c>
      <c r="C41" s="13" t="s">
        <v>249</v>
      </c>
      <c r="D41" s="13" t="s">
        <v>103</v>
      </c>
      <c r="E41" s="33">
        <v>37</v>
      </c>
      <c r="F41" s="51">
        <f>5/2</f>
        <v>2.5</v>
      </c>
      <c r="G41" s="33"/>
      <c r="H41" s="51">
        <f t="shared" si="2"/>
        <v>0</v>
      </c>
      <c r="I41" s="33"/>
      <c r="J41" s="51">
        <f t="shared" si="3"/>
        <v>0</v>
      </c>
      <c r="K41" s="33"/>
      <c r="L41" s="51">
        <f t="shared" si="4"/>
        <v>0</v>
      </c>
      <c r="M41" s="33"/>
      <c r="N41" s="51">
        <f t="shared" si="5"/>
        <v>0</v>
      </c>
      <c r="O41" s="33">
        <v>12</v>
      </c>
      <c r="P41" s="51">
        <f t="shared" si="6"/>
        <v>80</v>
      </c>
      <c r="Q41" s="33"/>
      <c r="R41" s="51">
        <f t="shared" si="23"/>
        <v>0</v>
      </c>
      <c r="S41" s="33"/>
      <c r="T41" s="51">
        <f t="shared" si="24"/>
        <v>0</v>
      </c>
      <c r="U41" s="33"/>
      <c r="V41" s="51">
        <f>IF(U41=0,,($U$9-U41)*$U$7*100/$U$9)</f>
        <v>0</v>
      </c>
      <c r="W41" s="33"/>
      <c r="X41" s="51">
        <f t="shared" si="10"/>
        <v>0</v>
      </c>
      <c r="Y41" s="51"/>
      <c r="Z41" s="51">
        <f t="shared" si="11"/>
        <v>0</v>
      </c>
      <c r="AA41" s="51"/>
      <c r="AB41" s="51">
        <f t="shared" si="12"/>
        <v>0</v>
      </c>
      <c r="AC41" s="51"/>
      <c r="AD41" s="23">
        <f t="shared" si="13"/>
        <v>0</v>
      </c>
      <c r="AE41" s="13"/>
      <c r="AF41" s="23">
        <f t="shared" si="25"/>
        <v>0</v>
      </c>
      <c r="AG41" s="25">
        <f t="shared" si="15"/>
        <v>82.5</v>
      </c>
      <c r="AH41" s="6">
        <f t="shared" si="16"/>
        <v>31</v>
      </c>
      <c r="AI41" s="6">
        <f>COUNTA(E41,G41,I41,K41,M41,O41,AE41,S41,Q41,#REF!)</f>
        <v>3</v>
      </c>
      <c r="AJ41" s="16">
        <f t="shared" si="22"/>
        <v>0.5</v>
      </c>
    </row>
    <row r="42" spans="1:36" x14ac:dyDescent="0.3">
      <c r="A42" s="20">
        <f t="shared" si="21"/>
        <v>32</v>
      </c>
      <c r="B42" s="13" t="s">
        <v>85</v>
      </c>
      <c r="C42" s="13" t="s">
        <v>450</v>
      </c>
      <c r="D42" s="13" t="s">
        <v>113</v>
      </c>
      <c r="E42" s="33"/>
      <c r="F42" s="51"/>
      <c r="G42" s="33"/>
      <c r="H42" s="51">
        <f t="shared" si="2"/>
        <v>0</v>
      </c>
      <c r="I42" s="33"/>
      <c r="J42" s="51">
        <f t="shared" si="3"/>
        <v>0</v>
      </c>
      <c r="K42" s="33"/>
      <c r="L42" s="51">
        <f t="shared" si="4"/>
        <v>0</v>
      </c>
      <c r="M42" s="33"/>
      <c r="N42" s="51">
        <f t="shared" si="5"/>
        <v>0</v>
      </c>
      <c r="O42" s="33">
        <v>13</v>
      </c>
      <c r="P42" s="51">
        <f t="shared" si="6"/>
        <v>70</v>
      </c>
      <c r="Q42" s="33"/>
      <c r="R42" s="51">
        <f t="shared" si="23"/>
        <v>0</v>
      </c>
      <c r="S42" s="33"/>
      <c r="T42" s="51">
        <f t="shared" si="24"/>
        <v>0</v>
      </c>
      <c r="U42" s="33"/>
      <c r="V42" s="51">
        <f>IF(U42=0,,($U$9-U42)*$U$7*100/$U$9)</f>
        <v>0</v>
      </c>
      <c r="W42" s="33"/>
      <c r="X42" s="51">
        <f t="shared" si="10"/>
        <v>0</v>
      </c>
      <c r="Y42" s="51"/>
      <c r="Z42" s="51">
        <f t="shared" si="11"/>
        <v>0</v>
      </c>
      <c r="AA42" s="51"/>
      <c r="AB42" s="51">
        <f t="shared" si="12"/>
        <v>0</v>
      </c>
      <c r="AC42" s="51"/>
      <c r="AD42" s="23">
        <f t="shared" si="13"/>
        <v>0</v>
      </c>
      <c r="AE42" s="13"/>
      <c r="AF42" s="23">
        <f t="shared" si="25"/>
        <v>0</v>
      </c>
      <c r="AG42" s="25">
        <f t="shared" si="15"/>
        <v>70</v>
      </c>
      <c r="AH42" s="6">
        <f t="shared" si="16"/>
        <v>32</v>
      </c>
      <c r="AI42" s="6">
        <f>COUNTA(E42,G42,I42,K42,M42,O42,AE42,S42,Q42,#REF!)</f>
        <v>2</v>
      </c>
      <c r="AJ42" s="16">
        <f t="shared" si="22"/>
        <v>0.33333333333333331</v>
      </c>
    </row>
    <row r="43" spans="1:36" x14ac:dyDescent="0.3">
      <c r="A43" s="20">
        <f t="shared" si="21"/>
        <v>33</v>
      </c>
      <c r="B43" s="13" t="s">
        <v>599</v>
      </c>
      <c r="C43" s="13" t="s">
        <v>56</v>
      </c>
      <c r="D43" s="13" t="s">
        <v>471</v>
      </c>
      <c r="E43" s="33"/>
      <c r="F43" s="51"/>
      <c r="G43" s="33"/>
      <c r="H43" s="51">
        <f t="shared" ref="H43:H74" si="26">IF(G43=0,,($G$9-G43)*$G$7*100/$G$9)</f>
        <v>0</v>
      </c>
      <c r="I43" s="33"/>
      <c r="J43" s="51">
        <f t="shared" ref="J43:J74" si="27">IF(I43=0,,($I$9-I43)*$I$7*100/$I$9)</f>
        <v>0</v>
      </c>
      <c r="K43" s="33"/>
      <c r="L43" s="51">
        <f t="shared" ref="L43:L74" si="28">IF(K43=0,,($K$9-K43)*$K$7*100/$K$9)</f>
        <v>0</v>
      </c>
      <c r="M43" s="33"/>
      <c r="N43" s="51">
        <f t="shared" ref="N43:N74" si="29">IF(M43=0,,($M$9-M43)*$M$7*100/$M$9)</f>
        <v>0</v>
      </c>
      <c r="O43" s="33">
        <v>14</v>
      </c>
      <c r="P43" s="51">
        <f t="shared" si="6"/>
        <v>60</v>
      </c>
      <c r="Q43" s="33"/>
      <c r="R43" s="51"/>
      <c r="S43" s="33"/>
      <c r="T43" s="51">
        <v>0</v>
      </c>
      <c r="U43" s="33"/>
      <c r="V43" s="51">
        <f>IF(U43=0,,($U$9-U43)*$U$7*100/$U$9)</f>
        <v>0</v>
      </c>
      <c r="W43" s="33"/>
      <c r="X43" s="51">
        <f t="shared" ref="X43:X74" si="30">IF(W43=0,,($W$9-W43)*$W$7*100/$W$9)</f>
        <v>0</v>
      </c>
      <c r="Y43" s="51"/>
      <c r="Z43" s="51">
        <f t="shared" si="11"/>
        <v>0</v>
      </c>
      <c r="AA43" s="51"/>
      <c r="AB43" s="51">
        <f t="shared" ref="AB43:AB74" si="31">IF(AA43=0,,($AA$9-AA43)*$AA$7*100/$AA$9)</f>
        <v>0</v>
      </c>
      <c r="AC43" s="51"/>
      <c r="AD43" s="23">
        <f t="shared" ref="AD43:AD74" si="32">IF(AC43=0,,($AC$9-AC43)*$AC$7*100/$AC$9)</f>
        <v>0</v>
      </c>
      <c r="AE43" s="13"/>
      <c r="AF43" s="23"/>
      <c r="AG43" s="25">
        <f t="shared" ref="AG43:AG74" si="33">F43+H43+J43+L43+N43+P43+R43+X43+Z43+AD43+AF43+T43+V43+Z43+AD43+AB43</f>
        <v>60</v>
      </c>
      <c r="AH43" s="6">
        <f t="shared" ref="AH43:AH64" si="34">ROW(B43)-10</f>
        <v>33</v>
      </c>
      <c r="AI43" s="6">
        <f>COUNTA(E43,G43,I43,K43,M43,O43,AE43,S43,Q43,#REF!)</f>
        <v>2</v>
      </c>
      <c r="AJ43" s="16">
        <f t="shared" si="22"/>
        <v>0.33333333333333331</v>
      </c>
    </row>
    <row r="44" spans="1:36" x14ac:dyDescent="0.3">
      <c r="A44" s="20">
        <f t="shared" si="21"/>
        <v>34</v>
      </c>
      <c r="B44" s="13" t="s">
        <v>600</v>
      </c>
      <c r="C44" s="13" t="s">
        <v>604</v>
      </c>
      <c r="D44" s="13" t="s">
        <v>471</v>
      </c>
      <c r="E44" s="33"/>
      <c r="F44" s="51"/>
      <c r="G44" s="33"/>
      <c r="H44" s="51">
        <f t="shared" si="26"/>
        <v>0</v>
      </c>
      <c r="I44" s="33"/>
      <c r="J44" s="51">
        <f t="shared" si="27"/>
        <v>0</v>
      </c>
      <c r="K44" s="33"/>
      <c r="L44" s="51">
        <f t="shared" si="28"/>
        <v>0</v>
      </c>
      <c r="M44" s="33"/>
      <c r="N44" s="51">
        <f t="shared" si="29"/>
        <v>0</v>
      </c>
      <c r="O44" s="33">
        <v>16</v>
      </c>
      <c r="P44" s="51">
        <f t="shared" si="6"/>
        <v>40</v>
      </c>
      <c r="Q44" s="33"/>
      <c r="R44" s="51"/>
      <c r="S44" s="33"/>
      <c r="T44" s="51"/>
      <c r="U44" s="33"/>
      <c r="V44" s="51"/>
      <c r="W44" s="33"/>
      <c r="X44" s="51">
        <f t="shared" si="30"/>
        <v>0</v>
      </c>
      <c r="Y44" s="51"/>
      <c r="Z44" s="51">
        <f t="shared" si="11"/>
        <v>0</v>
      </c>
      <c r="AA44" s="51"/>
      <c r="AB44" s="51">
        <f t="shared" si="31"/>
        <v>0</v>
      </c>
      <c r="AC44" s="51"/>
      <c r="AD44" s="23">
        <f t="shared" si="32"/>
        <v>0</v>
      </c>
      <c r="AE44" s="13"/>
      <c r="AF44" s="23"/>
      <c r="AG44" s="25">
        <f t="shared" si="33"/>
        <v>40</v>
      </c>
      <c r="AH44" s="6">
        <f t="shared" si="34"/>
        <v>34</v>
      </c>
      <c r="AI44" s="6">
        <f>COUNTA(E44,G44,I44,K44,M44,O44,AE44,S44,Q44,#REF!)</f>
        <v>2</v>
      </c>
      <c r="AJ44" s="16">
        <f t="shared" si="22"/>
        <v>0.33333333333333331</v>
      </c>
    </row>
    <row r="45" spans="1:36" x14ac:dyDescent="0.3">
      <c r="A45" s="20">
        <f t="shared" si="21"/>
        <v>35</v>
      </c>
      <c r="B45" s="13" t="s">
        <v>247</v>
      </c>
      <c r="C45" s="13" t="s">
        <v>170</v>
      </c>
      <c r="D45" s="13" t="s">
        <v>112</v>
      </c>
      <c r="E45" s="33">
        <v>31</v>
      </c>
      <c r="F45" s="51">
        <f t="shared" ref="F45:F50" si="35">IF(E45=0,,($E$9-E45)*$E$7*100/$E$9)</f>
        <v>32.432432432432435</v>
      </c>
      <c r="G45" s="33"/>
      <c r="H45" s="51">
        <f t="shared" si="26"/>
        <v>0</v>
      </c>
      <c r="I45" s="33"/>
      <c r="J45" s="51">
        <f t="shared" si="27"/>
        <v>0</v>
      </c>
      <c r="K45" s="33"/>
      <c r="L45" s="51">
        <f t="shared" si="28"/>
        <v>0</v>
      </c>
      <c r="M45" s="33"/>
      <c r="N45" s="51">
        <f t="shared" si="29"/>
        <v>0</v>
      </c>
      <c r="O45" s="33"/>
      <c r="P45" s="51">
        <f t="shared" si="6"/>
        <v>0</v>
      </c>
      <c r="Q45" s="33"/>
      <c r="R45" s="51">
        <f>IF(Q45=0,,($Q$9-Q45)*$Q$7*100/$Q$9)</f>
        <v>0</v>
      </c>
      <c r="S45" s="33"/>
      <c r="T45" s="51">
        <f>IF(S45=0,,($S$9-S45)*$S$7*100/$S$9)</f>
        <v>0</v>
      </c>
      <c r="U45" s="33"/>
      <c r="V45" s="51">
        <f>IF(U45=0,,($U$9-U45)*$U$7*100/$U$9)</f>
        <v>0</v>
      </c>
      <c r="W45" s="33"/>
      <c r="X45" s="51">
        <f t="shared" si="30"/>
        <v>0</v>
      </c>
      <c r="Y45" s="51"/>
      <c r="Z45" s="51">
        <f t="shared" si="11"/>
        <v>0</v>
      </c>
      <c r="AA45" s="51"/>
      <c r="AB45" s="51">
        <f t="shared" si="31"/>
        <v>0</v>
      </c>
      <c r="AC45" s="51"/>
      <c r="AD45" s="23">
        <f t="shared" si="32"/>
        <v>0</v>
      </c>
      <c r="AE45" s="13"/>
      <c r="AF45" s="23">
        <f>IF(AE45=0,,($AE$9-AE45)*$AE$7*100/$AE$9)</f>
        <v>0</v>
      </c>
      <c r="AG45" s="25">
        <f t="shared" si="33"/>
        <v>32.432432432432435</v>
      </c>
      <c r="AH45" s="6">
        <f t="shared" si="34"/>
        <v>35</v>
      </c>
      <c r="AI45" s="6">
        <f>COUNTA(E45,G45,I45,K45,M45,O45,AE45,S45,Q45,#REF!)</f>
        <v>2</v>
      </c>
      <c r="AJ45" s="16">
        <f t="shared" si="22"/>
        <v>0.33333333333333331</v>
      </c>
    </row>
    <row r="46" spans="1:36" x14ac:dyDescent="0.3">
      <c r="A46" s="20">
        <f t="shared" si="21"/>
        <v>36</v>
      </c>
      <c r="B46" s="13" t="s">
        <v>601</v>
      </c>
      <c r="C46" s="13" t="s">
        <v>202</v>
      </c>
      <c r="D46" s="13" t="s">
        <v>471</v>
      </c>
      <c r="E46" s="33"/>
      <c r="F46" s="51">
        <f t="shared" si="35"/>
        <v>0</v>
      </c>
      <c r="G46" s="33"/>
      <c r="H46" s="51">
        <f t="shared" si="26"/>
        <v>0</v>
      </c>
      <c r="I46" s="33"/>
      <c r="J46" s="51">
        <f t="shared" si="27"/>
        <v>0</v>
      </c>
      <c r="K46" s="33"/>
      <c r="L46" s="51">
        <f t="shared" si="28"/>
        <v>0</v>
      </c>
      <c r="M46" s="33"/>
      <c r="N46" s="51">
        <f t="shared" si="29"/>
        <v>0</v>
      </c>
      <c r="O46" s="33">
        <v>17</v>
      </c>
      <c r="P46" s="51">
        <f t="shared" si="6"/>
        <v>30</v>
      </c>
      <c r="Q46" s="33"/>
      <c r="R46" s="51"/>
      <c r="S46" s="33"/>
      <c r="T46" s="51">
        <f>IF(S46=0,,($S$9-S46)*$S$7*100/$S$9)</f>
        <v>0</v>
      </c>
      <c r="U46" s="33"/>
      <c r="V46" s="51">
        <f>IF(U46=0,,($U$9-U46)*$U$7*100/$U$9)</f>
        <v>0</v>
      </c>
      <c r="W46" s="33"/>
      <c r="X46" s="51">
        <f t="shared" si="30"/>
        <v>0</v>
      </c>
      <c r="Y46" s="51"/>
      <c r="Z46" s="51">
        <f t="shared" si="11"/>
        <v>0</v>
      </c>
      <c r="AA46" s="51"/>
      <c r="AB46" s="51">
        <f t="shared" si="31"/>
        <v>0</v>
      </c>
      <c r="AC46" s="51"/>
      <c r="AD46" s="23">
        <f t="shared" si="32"/>
        <v>0</v>
      </c>
      <c r="AE46" s="13"/>
      <c r="AF46" s="23"/>
      <c r="AG46" s="25">
        <f t="shared" si="33"/>
        <v>30</v>
      </c>
      <c r="AH46" s="6">
        <f t="shared" si="34"/>
        <v>36</v>
      </c>
      <c r="AI46" s="6">
        <f>COUNTA(E46,G46,I46,K46,M46,O46,AE46,S46,Q46,#REF!)</f>
        <v>2</v>
      </c>
      <c r="AJ46" s="16">
        <f t="shared" si="22"/>
        <v>0.33333333333333331</v>
      </c>
    </row>
    <row r="47" spans="1:36" x14ac:dyDescent="0.3">
      <c r="A47" s="20">
        <f t="shared" si="21"/>
        <v>37</v>
      </c>
      <c r="B47" s="13" t="s">
        <v>171</v>
      </c>
      <c r="C47" s="13" t="s">
        <v>172</v>
      </c>
      <c r="D47" s="13" t="s">
        <v>112</v>
      </c>
      <c r="E47" s="33">
        <v>32</v>
      </c>
      <c r="F47" s="51">
        <f t="shared" si="35"/>
        <v>27.027027027027028</v>
      </c>
      <c r="G47" s="33"/>
      <c r="H47" s="51">
        <f t="shared" si="26"/>
        <v>0</v>
      </c>
      <c r="I47" s="33"/>
      <c r="J47" s="51">
        <f t="shared" si="27"/>
        <v>0</v>
      </c>
      <c r="K47" s="33"/>
      <c r="L47" s="51">
        <f t="shared" si="28"/>
        <v>0</v>
      </c>
      <c r="M47" s="33"/>
      <c r="N47" s="51">
        <f t="shared" si="29"/>
        <v>0</v>
      </c>
      <c r="O47" s="33"/>
      <c r="P47" s="51">
        <f t="shared" si="6"/>
        <v>0</v>
      </c>
      <c r="Q47" s="33"/>
      <c r="R47" s="51">
        <f>IF(Q47=0,,($Q$9-Q47)*$Q$7*100/$Q$9)</f>
        <v>0</v>
      </c>
      <c r="S47" s="33"/>
      <c r="T47" s="51">
        <f>IF(S47=0,,($S$9-S47)*$S$7*100/$S$9)</f>
        <v>0</v>
      </c>
      <c r="U47" s="33"/>
      <c r="V47" s="51">
        <f>IF(U47=0,,($U$9-U47)*$U$7*100/$U$9)</f>
        <v>0</v>
      </c>
      <c r="W47" s="33"/>
      <c r="X47" s="51">
        <f t="shared" si="30"/>
        <v>0</v>
      </c>
      <c r="Y47" s="51"/>
      <c r="Z47" s="51">
        <f t="shared" si="11"/>
        <v>0</v>
      </c>
      <c r="AA47" s="51"/>
      <c r="AB47" s="51">
        <f t="shared" si="31"/>
        <v>0</v>
      </c>
      <c r="AC47" s="51"/>
      <c r="AD47" s="23">
        <f t="shared" si="32"/>
        <v>0</v>
      </c>
      <c r="AE47" s="13"/>
      <c r="AF47" s="23">
        <f>IF(AE47=0,,($AE$9-AE47)*$AE$7*100/$AE$9)</f>
        <v>0</v>
      </c>
      <c r="AG47" s="25">
        <f t="shared" si="33"/>
        <v>27.027027027027028</v>
      </c>
      <c r="AH47" s="6">
        <f t="shared" si="34"/>
        <v>37</v>
      </c>
      <c r="AI47" s="6"/>
      <c r="AJ47" s="16"/>
    </row>
    <row r="48" spans="1:36" x14ac:dyDescent="0.3">
      <c r="A48" s="20">
        <v>38</v>
      </c>
      <c r="B48" s="13" t="s">
        <v>140</v>
      </c>
      <c r="C48" s="13" t="s">
        <v>114</v>
      </c>
      <c r="D48" s="13" t="s">
        <v>112</v>
      </c>
      <c r="E48" s="33">
        <v>33</v>
      </c>
      <c r="F48" s="51">
        <f t="shared" si="35"/>
        <v>21.621621621621621</v>
      </c>
      <c r="G48" s="33"/>
      <c r="H48" s="51">
        <f t="shared" si="26"/>
        <v>0</v>
      </c>
      <c r="I48" s="33"/>
      <c r="J48" s="51">
        <f t="shared" si="27"/>
        <v>0</v>
      </c>
      <c r="K48" s="33"/>
      <c r="L48" s="51">
        <f t="shared" si="28"/>
        <v>0</v>
      </c>
      <c r="M48" s="33"/>
      <c r="N48" s="51">
        <f t="shared" si="29"/>
        <v>0</v>
      </c>
      <c r="O48" s="33"/>
      <c r="P48" s="51">
        <f t="shared" si="6"/>
        <v>0</v>
      </c>
      <c r="Q48" s="33"/>
      <c r="R48" s="51"/>
      <c r="S48" s="33"/>
      <c r="T48" s="51"/>
      <c r="U48" s="33"/>
      <c r="V48" s="51"/>
      <c r="W48" s="33"/>
      <c r="X48" s="51">
        <f t="shared" si="30"/>
        <v>0</v>
      </c>
      <c r="Y48" s="51"/>
      <c r="Z48" s="51">
        <f t="shared" si="11"/>
        <v>0</v>
      </c>
      <c r="AA48" s="51"/>
      <c r="AB48" s="51">
        <f t="shared" si="31"/>
        <v>0</v>
      </c>
      <c r="AC48" s="51"/>
      <c r="AD48" s="23">
        <f t="shared" si="32"/>
        <v>0</v>
      </c>
      <c r="AE48" s="13"/>
      <c r="AF48" s="23"/>
      <c r="AG48" s="25">
        <f t="shared" si="33"/>
        <v>21.621621621621621</v>
      </c>
      <c r="AH48" s="6">
        <f t="shared" si="34"/>
        <v>38</v>
      </c>
      <c r="AI48" s="6"/>
      <c r="AJ48" s="16"/>
    </row>
    <row r="49" spans="1:36" x14ac:dyDescent="0.3">
      <c r="A49" s="20">
        <v>39</v>
      </c>
      <c r="B49" s="13" t="s">
        <v>602</v>
      </c>
      <c r="C49" s="13" t="s">
        <v>79</v>
      </c>
      <c r="D49" s="13" t="s">
        <v>230</v>
      </c>
      <c r="E49" s="33"/>
      <c r="F49" s="51">
        <f t="shared" si="35"/>
        <v>0</v>
      </c>
      <c r="G49" s="33"/>
      <c r="H49" s="51">
        <f t="shared" si="26"/>
        <v>0</v>
      </c>
      <c r="I49" s="33"/>
      <c r="J49" s="51">
        <f t="shared" si="27"/>
        <v>0</v>
      </c>
      <c r="K49" s="33"/>
      <c r="L49" s="51">
        <f t="shared" si="28"/>
        <v>0</v>
      </c>
      <c r="M49" s="33"/>
      <c r="N49" s="51">
        <f t="shared" si="29"/>
        <v>0</v>
      </c>
      <c r="O49" s="33">
        <v>18</v>
      </c>
      <c r="P49" s="51">
        <f t="shared" si="6"/>
        <v>20</v>
      </c>
      <c r="Q49" s="33"/>
      <c r="R49" s="51">
        <f>IF(Q49=0,,($Q$9-Q49)*$Q$7*100/$Q$9)</f>
        <v>0</v>
      </c>
      <c r="S49" s="33"/>
      <c r="T49" s="51">
        <f>IF(S49=0,,($S$9-S49)*$S$7*100/$S$9)</f>
        <v>0</v>
      </c>
      <c r="U49" s="33"/>
      <c r="V49" s="51">
        <f>IF(U49=0,,($U$9-U49)*$U$7*100/$U$9)</f>
        <v>0</v>
      </c>
      <c r="W49" s="33"/>
      <c r="X49" s="51">
        <f t="shared" si="30"/>
        <v>0</v>
      </c>
      <c r="Y49" s="51"/>
      <c r="Z49" s="51">
        <f t="shared" si="11"/>
        <v>0</v>
      </c>
      <c r="AA49" s="51"/>
      <c r="AB49" s="51">
        <f t="shared" si="31"/>
        <v>0</v>
      </c>
      <c r="AC49" s="51"/>
      <c r="AD49" s="23">
        <f t="shared" si="32"/>
        <v>0</v>
      </c>
      <c r="AE49" s="13"/>
      <c r="AF49" s="23">
        <f>IF(AE49=0,,($AE$9-AE49)*$AE$7*100/$AE$9)</f>
        <v>0</v>
      </c>
      <c r="AG49" s="25">
        <f t="shared" si="33"/>
        <v>20</v>
      </c>
      <c r="AH49" s="6">
        <f t="shared" si="34"/>
        <v>39</v>
      </c>
      <c r="AI49" s="6"/>
      <c r="AJ49" s="16"/>
    </row>
    <row r="50" spans="1:36" x14ac:dyDescent="0.3">
      <c r="A50" s="20">
        <v>40</v>
      </c>
      <c r="B50" s="13" t="s">
        <v>363</v>
      </c>
      <c r="C50" s="13" t="s">
        <v>69</v>
      </c>
      <c r="D50" s="13" t="s">
        <v>112</v>
      </c>
      <c r="E50" s="33">
        <v>34</v>
      </c>
      <c r="F50" s="51">
        <f t="shared" si="35"/>
        <v>16.216216216216218</v>
      </c>
      <c r="G50" s="33"/>
      <c r="H50" s="51">
        <f t="shared" si="26"/>
        <v>0</v>
      </c>
      <c r="I50" s="33"/>
      <c r="J50" s="51">
        <f t="shared" si="27"/>
        <v>0</v>
      </c>
      <c r="K50" s="33"/>
      <c r="L50" s="51">
        <f t="shared" si="28"/>
        <v>0</v>
      </c>
      <c r="M50" s="33"/>
      <c r="N50" s="51">
        <f t="shared" si="29"/>
        <v>0</v>
      </c>
      <c r="O50" s="33"/>
      <c r="P50" s="51">
        <f t="shared" si="6"/>
        <v>0</v>
      </c>
      <c r="Q50" s="33"/>
      <c r="R50" s="51"/>
      <c r="S50" s="33"/>
      <c r="T50" s="51"/>
      <c r="U50" s="33"/>
      <c r="V50" s="51"/>
      <c r="W50" s="33"/>
      <c r="X50" s="51">
        <f t="shared" si="30"/>
        <v>0</v>
      </c>
      <c r="Y50" s="51"/>
      <c r="Z50" s="51"/>
      <c r="AA50" s="51"/>
      <c r="AB50" s="51">
        <f t="shared" si="31"/>
        <v>0</v>
      </c>
      <c r="AC50" s="51"/>
      <c r="AD50" s="23">
        <f t="shared" si="32"/>
        <v>0</v>
      </c>
      <c r="AE50" s="13"/>
      <c r="AF50" s="23"/>
      <c r="AG50" s="25">
        <f t="shared" si="33"/>
        <v>16.216216216216218</v>
      </c>
      <c r="AH50" s="6">
        <f t="shared" si="34"/>
        <v>40</v>
      </c>
      <c r="AI50" s="6"/>
      <c r="AJ50" s="16"/>
    </row>
    <row r="51" spans="1:36" x14ac:dyDescent="0.3">
      <c r="A51" s="20">
        <v>41</v>
      </c>
      <c r="B51" s="13" t="s">
        <v>605</v>
      </c>
      <c r="C51" s="13" t="s">
        <v>76</v>
      </c>
      <c r="D51" s="13" t="s">
        <v>90</v>
      </c>
      <c r="E51" s="33"/>
      <c r="F51" s="51"/>
      <c r="G51" s="33"/>
      <c r="H51" s="51">
        <f t="shared" si="26"/>
        <v>0</v>
      </c>
      <c r="I51" s="33"/>
      <c r="J51" s="51">
        <f t="shared" si="27"/>
        <v>0</v>
      </c>
      <c r="K51" s="33"/>
      <c r="L51" s="51">
        <f t="shared" si="28"/>
        <v>0</v>
      </c>
      <c r="M51" s="33"/>
      <c r="N51" s="51">
        <f t="shared" si="29"/>
        <v>0</v>
      </c>
      <c r="O51" s="33">
        <v>19</v>
      </c>
      <c r="P51" s="51">
        <f t="shared" si="6"/>
        <v>10</v>
      </c>
      <c r="Q51" s="33"/>
      <c r="R51" s="51"/>
      <c r="S51" s="33"/>
      <c r="T51" s="51"/>
      <c r="U51" s="33"/>
      <c r="V51" s="51"/>
      <c r="W51" s="33"/>
      <c r="X51" s="51">
        <f t="shared" si="30"/>
        <v>0</v>
      </c>
      <c r="Y51" s="51"/>
      <c r="Z51" s="51">
        <f t="shared" ref="Z51:Z61" si="36">IF(Y51=0,,($Y$9-Y51)*$Y$7*100/$Y$9)</f>
        <v>0</v>
      </c>
      <c r="AA51" s="51"/>
      <c r="AB51" s="51">
        <f t="shared" si="31"/>
        <v>0</v>
      </c>
      <c r="AC51" s="51"/>
      <c r="AD51" s="23">
        <f t="shared" si="32"/>
        <v>0</v>
      </c>
      <c r="AE51" s="13"/>
      <c r="AF51" s="23"/>
      <c r="AG51" s="25">
        <f t="shared" si="33"/>
        <v>10</v>
      </c>
      <c r="AH51" s="6">
        <f t="shared" si="34"/>
        <v>41</v>
      </c>
      <c r="AI51" s="6"/>
      <c r="AJ51" s="16"/>
    </row>
    <row r="52" spans="1:36" x14ac:dyDescent="0.3">
      <c r="A52" s="20">
        <v>42</v>
      </c>
      <c r="B52" s="13" t="s">
        <v>168</v>
      </c>
      <c r="C52" s="13" t="s">
        <v>169</v>
      </c>
      <c r="D52" s="13" t="s">
        <v>112</v>
      </c>
      <c r="E52" s="33">
        <v>36</v>
      </c>
      <c r="F52" s="51">
        <f>IF(E52=0,,($E$9-E52)*$E$7*100/$E$9)</f>
        <v>5.4054054054054053</v>
      </c>
      <c r="G52" s="33"/>
      <c r="H52" s="51">
        <f t="shared" si="26"/>
        <v>0</v>
      </c>
      <c r="I52" s="33"/>
      <c r="J52" s="51">
        <f t="shared" si="27"/>
        <v>0</v>
      </c>
      <c r="K52" s="33"/>
      <c r="L52" s="51">
        <f t="shared" si="28"/>
        <v>0</v>
      </c>
      <c r="M52" s="33"/>
      <c r="N52" s="51">
        <f t="shared" si="29"/>
        <v>0</v>
      </c>
      <c r="O52" s="33"/>
      <c r="P52" s="51">
        <f t="shared" si="6"/>
        <v>0</v>
      </c>
      <c r="Q52" s="33"/>
      <c r="R52" s="51"/>
      <c r="S52" s="33"/>
      <c r="T52" s="51">
        <f>IF(S52=0,,($S$9-S52)*$S$7*100/$S$9)</f>
        <v>0</v>
      </c>
      <c r="U52" s="33"/>
      <c r="V52" s="51">
        <f>IF(U52=0,,($U$9-U52)*$U$7*100/$U$9)</f>
        <v>0</v>
      </c>
      <c r="W52" s="33"/>
      <c r="X52" s="51">
        <f t="shared" si="30"/>
        <v>0</v>
      </c>
      <c r="Y52" s="51"/>
      <c r="Z52" s="51">
        <f t="shared" si="36"/>
        <v>0</v>
      </c>
      <c r="AA52" s="51"/>
      <c r="AB52" s="51">
        <f t="shared" si="31"/>
        <v>0</v>
      </c>
      <c r="AC52" s="51"/>
      <c r="AD52" s="23">
        <f t="shared" si="32"/>
        <v>0</v>
      </c>
      <c r="AE52" s="13"/>
      <c r="AF52" s="23"/>
      <c r="AG52" s="25">
        <f t="shared" si="33"/>
        <v>5.4054054054054053</v>
      </c>
      <c r="AH52" s="6">
        <f t="shared" si="34"/>
        <v>42</v>
      </c>
      <c r="AI52" s="6"/>
      <c r="AJ52" s="16"/>
    </row>
    <row r="53" spans="1:36" x14ac:dyDescent="0.3">
      <c r="A53" s="20">
        <v>43</v>
      </c>
      <c r="B53" s="13" t="s">
        <v>603</v>
      </c>
      <c r="C53" s="13" t="s">
        <v>114</v>
      </c>
      <c r="D53" s="13" t="s">
        <v>505</v>
      </c>
      <c r="E53" s="33"/>
      <c r="F53" s="51"/>
      <c r="G53" s="33"/>
      <c r="H53" s="51">
        <f t="shared" si="26"/>
        <v>0</v>
      </c>
      <c r="I53" s="33"/>
      <c r="J53" s="51">
        <f t="shared" si="27"/>
        <v>0</v>
      </c>
      <c r="K53" s="33"/>
      <c r="L53" s="51">
        <f t="shared" si="28"/>
        <v>0</v>
      </c>
      <c r="M53" s="33"/>
      <c r="N53" s="51">
        <f t="shared" si="29"/>
        <v>0</v>
      </c>
      <c r="O53" s="33">
        <v>20</v>
      </c>
      <c r="P53" s="51">
        <v>5</v>
      </c>
      <c r="Q53" s="33"/>
      <c r="R53" s="51"/>
      <c r="S53" s="33"/>
      <c r="T53" s="51"/>
      <c r="U53" s="33"/>
      <c r="V53" s="51"/>
      <c r="W53" s="33"/>
      <c r="X53" s="51">
        <f t="shared" si="30"/>
        <v>0</v>
      </c>
      <c r="Y53" s="51"/>
      <c r="Z53" s="51">
        <f t="shared" si="36"/>
        <v>0</v>
      </c>
      <c r="AA53" s="51"/>
      <c r="AB53" s="51">
        <f t="shared" si="31"/>
        <v>0</v>
      </c>
      <c r="AC53" s="51"/>
      <c r="AD53" s="23">
        <f t="shared" si="32"/>
        <v>0</v>
      </c>
      <c r="AE53" s="13"/>
      <c r="AF53" s="23"/>
      <c r="AG53" s="25">
        <f t="shared" si="33"/>
        <v>5</v>
      </c>
      <c r="AH53" s="6">
        <f t="shared" si="34"/>
        <v>43</v>
      </c>
      <c r="AI53" s="6"/>
      <c r="AJ53" s="16"/>
    </row>
    <row r="54" spans="1:36" x14ac:dyDescent="0.3">
      <c r="A54" s="20">
        <v>44</v>
      </c>
      <c r="B54" s="13"/>
      <c r="C54" s="13"/>
      <c r="D54" s="13"/>
      <c r="E54" s="33"/>
      <c r="F54" s="51"/>
      <c r="G54" s="33"/>
      <c r="H54" s="51">
        <f t="shared" si="26"/>
        <v>0</v>
      </c>
      <c r="I54" s="33"/>
      <c r="J54" s="51">
        <f t="shared" si="27"/>
        <v>0</v>
      </c>
      <c r="K54" s="33"/>
      <c r="L54" s="51">
        <f t="shared" si="28"/>
        <v>0</v>
      </c>
      <c r="M54" s="33"/>
      <c r="N54" s="51">
        <f t="shared" si="29"/>
        <v>0</v>
      </c>
      <c r="O54" s="33"/>
      <c r="P54" s="51">
        <f t="shared" ref="P54:P64" si="37">IF(O54=0,,($O$9-O54)*$O$7*100/$O$9)</f>
        <v>0</v>
      </c>
      <c r="Q54" s="33"/>
      <c r="R54" s="51">
        <f>IF(Q54=0,,($Q$9-Q54)*$Q$7*100/$Q$9)</f>
        <v>0</v>
      </c>
      <c r="S54" s="33"/>
      <c r="T54" s="51">
        <f>IF(S54=0,,($S$9-S54)*$S$7*100/$S$9)</f>
        <v>0</v>
      </c>
      <c r="U54" s="33"/>
      <c r="V54" s="51">
        <f>IF(U54=0,,($U$9-U54)*$U$7*100/$U$9)</f>
        <v>0</v>
      </c>
      <c r="W54" s="33"/>
      <c r="X54" s="51">
        <f t="shared" si="30"/>
        <v>0</v>
      </c>
      <c r="Y54" s="51"/>
      <c r="Z54" s="51">
        <f t="shared" si="36"/>
        <v>0</v>
      </c>
      <c r="AA54" s="51"/>
      <c r="AB54" s="51">
        <f t="shared" si="31"/>
        <v>0</v>
      </c>
      <c r="AC54" s="51"/>
      <c r="AD54" s="23">
        <f t="shared" si="32"/>
        <v>0</v>
      </c>
      <c r="AE54" s="13"/>
      <c r="AF54" s="23">
        <f>IF(AE54=0,,($AE$9-AE54)*$AE$7*100/$AE$9)</f>
        <v>0</v>
      </c>
      <c r="AG54" s="25">
        <f t="shared" si="33"/>
        <v>0</v>
      </c>
      <c r="AH54" s="6">
        <f t="shared" si="34"/>
        <v>44</v>
      </c>
      <c r="AI54" s="6"/>
      <c r="AJ54" s="16"/>
    </row>
    <row r="55" spans="1:36" x14ac:dyDescent="0.3">
      <c r="A55" s="20">
        <v>45</v>
      </c>
      <c r="B55" s="13"/>
      <c r="C55" s="13"/>
      <c r="D55" s="13"/>
      <c r="E55" s="33"/>
      <c r="F55" s="51"/>
      <c r="G55" s="33"/>
      <c r="H55" s="51">
        <f t="shared" si="26"/>
        <v>0</v>
      </c>
      <c r="I55" s="33"/>
      <c r="J55" s="51">
        <f t="shared" si="27"/>
        <v>0</v>
      </c>
      <c r="K55" s="33"/>
      <c r="L55" s="51">
        <f t="shared" si="28"/>
        <v>0</v>
      </c>
      <c r="M55" s="33"/>
      <c r="N55" s="51">
        <f t="shared" si="29"/>
        <v>0</v>
      </c>
      <c r="O55" s="33"/>
      <c r="P55" s="51">
        <f t="shared" si="37"/>
        <v>0</v>
      </c>
      <c r="Q55" s="33"/>
      <c r="R55" s="51"/>
      <c r="S55" s="33"/>
      <c r="T55" s="51"/>
      <c r="U55" s="33"/>
      <c r="V55" s="51">
        <f>IF(U55=0,,($U$9-U55)*$U$7*100/$U$9)</f>
        <v>0</v>
      </c>
      <c r="W55" s="33"/>
      <c r="X55" s="51">
        <f t="shared" si="30"/>
        <v>0</v>
      </c>
      <c r="Y55" s="51"/>
      <c r="Z55" s="51">
        <f t="shared" si="36"/>
        <v>0</v>
      </c>
      <c r="AA55" s="51"/>
      <c r="AB55" s="51">
        <f t="shared" si="31"/>
        <v>0</v>
      </c>
      <c r="AC55" s="51"/>
      <c r="AD55" s="23">
        <f t="shared" si="32"/>
        <v>0</v>
      </c>
      <c r="AE55" s="13"/>
      <c r="AF55" s="23"/>
      <c r="AG55" s="25">
        <f t="shared" si="33"/>
        <v>0</v>
      </c>
      <c r="AH55" s="6">
        <f t="shared" si="34"/>
        <v>45</v>
      </c>
      <c r="AI55" s="6"/>
      <c r="AJ55" s="16"/>
    </row>
    <row r="56" spans="1:36" x14ac:dyDescent="0.3">
      <c r="A56" s="20">
        <v>46</v>
      </c>
      <c r="B56" s="13"/>
      <c r="C56" s="13"/>
      <c r="D56" s="13"/>
      <c r="E56" s="33"/>
      <c r="F56" s="51"/>
      <c r="G56" s="33"/>
      <c r="H56" s="51">
        <f t="shared" si="26"/>
        <v>0</v>
      </c>
      <c r="I56" s="33"/>
      <c r="J56" s="51">
        <f t="shared" si="27"/>
        <v>0</v>
      </c>
      <c r="K56" s="33"/>
      <c r="L56" s="51">
        <f t="shared" si="28"/>
        <v>0</v>
      </c>
      <c r="M56" s="33"/>
      <c r="N56" s="51">
        <f t="shared" si="29"/>
        <v>0</v>
      </c>
      <c r="O56" s="33"/>
      <c r="P56" s="51">
        <f t="shared" si="37"/>
        <v>0</v>
      </c>
      <c r="Q56" s="33"/>
      <c r="R56" s="51"/>
      <c r="S56" s="33"/>
      <c r="T56" s="51"/>
      <c r="U56" s="33"/>
      <c r="V56" s="51"/>
      <c r="W56" s="33"/>
      <c r="X56" s="51">
        <f t="shared" si="30"/>
        <v>0</v>
      </c>
      <c r="Y56" s="51"/>
      <c r="Z56" s="51">
        <f t="shared" si="36"/>
        <v>0</v>
      </c>
      <c r="AA56" s="51"/>
      <c r="AB56" s="51">
        <f t="shared" si="31"/>
        <v>0</v>
      </c>
      <c r="AC56" s="51"/>
      <c r="AD56" s="23">
        <f t="shared" si="32"/>
        <v>0</v>
      </c>
      <c r="AE56" s="13"/>
      <c r="AF56" s="23"/>
      <c r="AG56" s="25">
        <f t="shared" si="33"/>
        <v>0</v>
      </c>
      <c r="AH56" s="6">
        <f t="shared" si="34"/>
        <v>46</v>
      </c>
      <c r="AI56" s="6"/>
      <c r="AJ56" s="16"/>
    </row>
    <row r="57" spans="1:36" x14ac:dyDescent="0.3">
      <c r="A57" s="20">
        <v>47</v>
      </c>
      <c r="B57" s="13"/>
      <c r="C57" s="13"/>
      <c r="D57" s="13"/>
      <c r="E57" s="33"/>
      <c r="F57" s="51"/>
      <c r="G57" s="33"/>
      <c r="H57" s="51">
        <f t="shared" si="26"/>
        <v>0</v>
      </c>
      <c r="I57" s="33"/>
      <c r="J57" s="51">
        <f t="shared" si="27"/>
        <v>0</v>
      </c>
      <c r="K57" s="33"/>
      <c r="L57" s="51">
        <f t="shared" si="28"/>
        <v>0</v>
      </c>
      <c r="M57" s="33"/>
      <c r="N57" s="51">
        <f t="shared" si="29"/>
        <v>0</v>
      </c>
      <c r="O57" s="33"/>
      <c r="P57" s="51">
        <f t="shared" si="37"/>
        <v>0</v>
      </c>
      <c r="Q57" s="33"/>
      <c r="R57" s="51"/>
      <c r="S57" s="33"/>
      <c r="T57" s="51"/>
      <c r="U57" s="33"/>
      <c r="V57" s="51">
        <f>IF(U57=0,,($U$9-U57)*$U$7*100/$U$9)</f>
        <v>0</v>
      </c>
      <c r="W57" s="33"/>
      <c r="X57" s="51">
        <f t="shared" si="30"/>
        <v>0</v>
      </c>
      <c r="Y57" s="51"/>
      <c r="Z57" s="51">
        <f t="shared" si="36"/>
        <v>0</v>
      </c>
      <c r="AA57" s="51"/>
      <c r="AB57" s="51">
        <f t="shared" si="31"/>
        <v>0</v>
      </c>
      <c r="AC57" s="51"/>
      <c r="AD57" s="23">
        <f t="shared" si="32"/>
        <v>0</v>
      </c>
      <c r="AE57" s="13"/>
      <c r="AF57" s="23"/>
      <c r="AG57" s="25">
        <f t="shared" si="33"/>
        <v>0</v>
      </c>
      <c r="AH57" s="6">
        <f t="shared" si="34"/>
        <v>47</v>
      </c>
      <c r="AI57" s="6"/>
      <c r="AJ57" s="16"/>
    </row>
    <row r="58" spans="1:36" x14ac:dyDescent="0.3">
      <c r="A58" s="20">
        <v>48</v>
      </c>
      <c r="B58" s="13"/>
      <c r="C58" s="13"/>
      <c r="D58" s="13"/>
      <c r="E58" s="33"/>
      <c r="F58" s="51">
        <f>IF(E58=0,,($E$9-E58)*$E$7*100/$E$9)</f>
        <v>0</v>
      </c>
      <c r="G58" s="33"/>
      <c r="H58" s="51">
        <f t="shared" si="26"/>
        <v>0</v>
      </c>
      <c r="I58" s="33"/>
      <c r="J58" s="51">
        <f t="shared" si="27"/>
        <v>0</v>
      </c>
      <c r="K58" s="33"/>
      <c r="L58" s="51">
        <f t="shared" si="28"/>
        <v>0</v>
      </c>
      <c r="M58" s="33"/>
      <c r="N58" s="51">
        <f t="shared" si="29"/>
        <v>0</v>
      </c>
      <c r="O58" s="33"/>
      <c r="P58" s="51">
        <f t="shared" si="37"/>
        <v>0</v>
      </c>
      <c r="Q58" s="33"/>
      <c r="R58" s="51">
        <f>IF(Q58=0,,($Q$9-Q58)*$Q$7*100/$Q$9)</f>
        <v>0</v>
      </c>
      <c r="S58" s="33"/>
      <c r="T58" s="51">
        <f>IF(S58=0,,($S$9-S58)*$S$7*100/$S$9)</f>
        <v>0</v>
      </c>
      <c r="U58" s="33"/>
      <c r="V58" s="51">
        <f>IF(U58=0,,($U$9-U58)*$U$7*100/$U$9)</f>
        <v>0</v>
      </c>
      <c r="W58" s="33"/>
      <c r="X58" s="51">
        <f t="shared" si="30"/>
        <v>0</v>
      </c>
      <c r="Y58" s="51"/>
      <c r="Z58" s="51">
        <f t="shared" si="36"/>
        <v>0</v>
      </c>
      <c r="AA58" s="51"/>
      <c r="AB58" s="51">
        <f t="shared" si="31"/>
        <v>0</v>
      </c>
      <c r="AC58" s="51"/>
      <c r="AD58" s="23">
        <f t="shared" si="32"/>
        <v>0</v>
      </c>
      <c r="AE58" s="13"/>
      <c r="AF58" s="23">
        <f>IF(AE58=0,,($AE$9-AE58)*$AE$7*100/$AE$9)</f>
        <v>0</v>
      </c>
      <c r="AG58" s="25">
        <f t="shared" si="33"/>
        <v>0</v>
      </c>
      <c r="AH58" s="6">
        <f t="shared" si="34"/>
        <v>48</v>
      </c>
      <c r="AI58" s="6"/>
      <c r="AJ58" s="16"/>
    </row>
    <row r="59" spans="1:36" x14ac:dyDescent="0.3">
      <c r="A59" s="20">
        <v>49</v>
      </c>
      <c r="B59" s="13"/>
      <c r="C59" s="13"/>
      <c r="D59" s="13"/>
      <c r="E59" s="33"/>
      <c r="F59" s="51"/>
      <c r="G59" s="33"/>
      <c r="H59" s="51">
        <f t="shared" si="26"/>
        <v>0</v>
      </c>
      <c r="I59" s="33"/>
      <c r="J59" s="51">
        <f t="shared" si="27"/>
        <v>0</v>
      </c>
      <c r="K59" s="33"/>
      <c r="L59" s="51">
        <f t="shared" si="28"/>
        <v>0</v>
      </c>
      <c r="M59" s="33"/>
      <c r="N59" s="51">
        <f t="shared" si="29"/>
        <v>0</v>
      </c>
      <c r="O59" s="33"/>
      <c r="P59" s="51">
        <f t="shared" si="37"/>
        <v>0</v>
      </c>
      <c r="Q59" s="33"/>
      <c r="R59" s="51"/>
      <c r="S59" s="33"/>
      <c r="T59" s="51"/>
      <c r="U59" s="33"/>
      <c r="V59" s="51">
        <f>IF(U59=0,,($U$9-U59)*$U$7*100/$U$9)</f>
        <v>0</v>
      </c>
      <c r="W59" s="33"/>
      <c r="X59" s="51">
        <f t="shared" si="30"/>
        <v>0</v>
      </c>
      <c r="Y59" s="51"/>
      <c r="Z59" s="51">
        <f t="shared" si="36"/>
        <v>0</v>
      </c>
      <c r="AA59" s="51"/>
      <c r="AB59" s="51">
        <f t="shared" si="31"/>
        <v>0</v>
      </c>
      <c r="AC59" s="51"/>
      <c r="AD59" s="23">
        <f t="shared" si="32"/>
        <v>0</v>
      </c>
      <c r="AE59" s="13"/>
      <c r="AF59" s="23"/>
      <c r="AG59" s="25">
        <f t="shared" si="33"/>
        <v>0</v>
      </c>
      <c r="AH59" s="6">
        <f t="shared" si="34"/>
        <v>49</v>
      </c>
      <c r="AI59" s="6"/>
      <c r="AJ59" s="16"/>
    </row>
    <row r="60" spans="1:36" x14ac:dyDescent="0.3">
      <c r="A60" s="20">
        <v>50</v>
      </c>
      <c r="B60" s="13"/>
      <c r="C60" s="13"/>
      <c r="D60" s="13"/>
      <c r="E60" s="33"/>
      <c r="F60" s="51">
        <f>IF(E60=0,,($E$9-E60)*$E$7*100/$E$9)</f>
        <v>0</v>
      </c>
      <c r="G60" s="33"/>
      <c r="H60" s="51">
        <f t="shared" si="26"/>
        <v>0</v>
      </c>
      <c r="I60" s="33"/>
      <c r="J60" s="51">
        <f t="shared" si="27"/>
        <v>0</v>
      </c>
      <c r="K60" s="33"/>
      <c r="L60" s="51">
        <f t="shared" si="28"/>
        <v>0</v>
      </c>
      <c r="M60" s="33"/>
      <c r="N60" s="51">
        <f t="shared" si="29"/>
        <v>0</v>
      </c>
      <c r="O60" s="33"/>
      <c r="P60" s="51">
        <f t="shared" si="37"/>
        <v>0</v>
      </c>
      <c r="Q60" s="33"/>
      <c r="R60" s="51">
        <f>IF(Q60=0,,($Q$9-Q60)*$Q$7*100/$Q$9)</f>
        <v>0</v>
      </c>
      <c r="S60" s="33"/>
      <c r="T60" s="51">
        <f>IF(S60=0,,($S$9-S60)*$S$7*100/$S$9)</f>
        <v>0</v>
      </c>
      <c r="U60" s="33"/>
      <c r="V60" s="51">
        <f>IF(U60=0,,($U$9-U60)*$U$7*100/$U$9)</f>
        <v>0</v>
      </c>
      <c r="W60" s="33"/>
      <c r="X60" s="51">
        <f t="shared" si="30"/>
        <v>0</v>
      </c>
      <c r="Y60" s="51"/>
      <c r="Z60" s="51">
        <f t="shared" si="36"/>
        <v>0</v>
      </c>
      <c r="AA60" s="51"/>
      <c r="AB60" s="51">
        <f t="shared" si="31"/>
        <v>0</v>
      </c>
      <c r="AC60" s="51"/>
      <c r="AD60" s="23">
        <f t="shared" si="32"/>
        <v>0</v>
      </c>
      <c r="AE60" s="13"/>
      <c r="AF60" s="23">
        <f>IF(AE60=0,,($AE$9-AE60)*$AE$7*100/$AE$9)</f>
        <v>0</v>
      </c>
      <c r="AG60" s="25">
        <f t="shared" si="33"/>
        <v>0</v>
      </c>
      <c r="AH60" s="6">
        <f t="shared" si="34"/>
        <v>50</v>
      </c>
      <c r="AI60" s="6"/>
      <c r="AJ60" s="16"/>
    </row>
    <row r="61" spans="1:36" x14ac:dyDescent="0.3">
      <c r="A61" s="20">
        <v>51</v>
      </c>
      <c r="B61" s="13"/>
      <c r="C61" s="13"/>
      <c r="D61" s="13"/>
      <c r="E61" s="33"/>
      <c r="F61" s="51"/>
      <c r="G61" s="33"/>
      <c r="H61" s="51">
        <f t="shared" si="26"/>
        <v>0</v>
      </c>
      <c r="I61" s="33"/>
      <c r="J61" s="51">
        <f t="shared" si="27"/>
        <v>0</v>
      </c>
      <c r="K61" s="33"/>
      <c r="L61" s="51">
        <f t="shared" si="28"/>
        <v>0</v>
      </c>
      <c r="M61" s="33"/>
      <c r="N61" s="51">
        <f t="shared" si="29"/>
        <v>0</v>
      </c>
      <c r="O61" s="33"/>
      <c r="P61" s="51">
        <f t="shared" si="37"/>
        <v>0</v>
      </c>
      <c r="Q61" s="33"/>
      <c r="R61" s="51"/>
      <c r="S61" s="33"/>
      <c r="T61" s="51"/>
      <c r="U61" s="33"/>
      <c r="V61" s="51">
        <f>IF(U61=0,,($U$9-U61)*$U$7*100/$U$9)</f>
        <v>0</v>
      </c>
      <c r="W61" s="33"/>
      <c r="X61" s="51">
        <f t="shared" si="30"/>
        <v>0</v>
      </c>
      <c r="Y61" s="51"/>
      <c r="Z61" s="51">
        <f t="shared" si="36"/>
        <v>0</v>
      </c>
      <c r="AA61" s="51"/>
      <c r="AB61" s="51">
        <f t="shared" si="31"/>
        <v>0</v>
      </c>
      <c r="AC61" s="51"/>
      <c r="AD61" s="23">
        <f t="shared" si="32"/>
        <v>0</v>
      </c>
      <c r="AE61" s="13"/>
      <c r="AF61" s="23"/>
      <c r="AG61" s="25">
        <f t="shared" si="33"/>
        <v>0</v>
      </c>
      <c r="AH61" s="6">
        <f t="shared" si="34"/>
        <v>51</v>
      </c>
      <c r="AI61" s="6"/>
      <c r="AJ61" s="16"/>
    </row>
    <row r="62" spans="1:36" x14ac:dyDescent="0.3">
      <c r="A62" s="20">
        <v>52</v>
      </c>
      <c r="B62" s="13"/>
      <c r="C62" s="13"/>
      <c r="D62" s="13"/>
      <c r="E62" s="33"/>
      <c r="F62" s="51"/>
      <c r="G62" s="33"/>
      <c r="H62" s="51">
        <f t="shared" si="26"/>
        <v>0</v>
      </c>
      <c r="I62" s="33"/>
      <c r="J62" s="51">
        <f t="shared" si="27"/>
        <v>0</v>
      </c>
      <c r="K62" s="33"/>
      <c r="L62" s="51">
        <f t="shared" si="28"/>
        <v>0</v>
      </c>
      <c r="M62" s="33"/>
      <c r="N62" s="51">
        <f t="shared" si="29"/>
        <v>0</v>
      </c>
      <c r="O62" s="33"/>
      <c r="P62" s="51">
        <f t="shared" si="37"/>
        <v>0</v>
      </c>
      <c r="Q62" s="33"/>
      <c r="R62" s="51"/>
      <c r="S62" s="33"/>
      <c r="T62" s="51"/>
      <c r="U62" s="33"/>
      <c r="V62" s="51"/>
      <c r="W62" s="33"/>
      <c r="X62" s="51">
        <f t="shared" si="30"/>
        <v>0</v>
      </c>
      <c r="Y62" s="51"/>
      <c r="Z62" s="51"/>
      <c r="AA62" s="51"/>
      <c r="AB62" s="51">
        <f t="shared" si="31"/>
        <v>0</v>
      </c>
      <c r="AC62" s="51"/>
      <c r="AD62" s="23">
        <f t="shared" si="32"/>
        <v>0</v>
      </c>
      <c r="AE62" s="13"/>
      <c r="AF62" s="23"/>
      <c r="AG62" s="25">
        <f t="shared" si="33"/>
        <v>0</v>
      </c>
      <c r="AH62" s="6">
        <f t="shared" si="34"/>
        <v>52</v>
      </c>
      <c r="AI62" s="6"/>
      <c r="AJ62" s="16"/>
    </row>
    <row r="63" spans="1:36" x14ac:dyDescent="0.3">
      <c r="A63" s="20">
        <v>53</v>
      </c>
      <c r="B63" s="13"/>
      <c r="C63" s="13"/>
      <c r="D63" s="13"/>
      <c r="E63" s="33"/>
      <c r="F63" s="51"/>
      <c r="G63" s="33"/>
      <c r="H63" s="51">
        <f t="shared" si="26"/>
        <v>0</v>
      </c>
      <c r="I63" s="33"/>
      <c r="J63" s="51">
        <f t="shared" si="27"/>
        <v>0</v>
      </c>
      <c r="K63" s="33"/>
      <c r="L63" s="51">
        <f t="shared" si="28"/>
        <v>0</v>
      </c>
      <c r="M63" s="33"/>
      <c r="N63" s="51">
        <f t="shared" si="29"/>
        <v>0</v>
      </c>
      <c r="O63" s="33"/>
      <c r="P63" s="51">
        <f t="shared" si="37"/>
        <v>0</v>
      </c>
      <c r="Q63" s="33"/>
      <c r="R63" s="51"/>
      <c r="S63" s="33"/>
      <c r="T63" s="51"/>
      <c r="U63" s="33"/>
      <c r="V63" s="51">
        <f>IF(U63=0,,($U$9-U63)*$U$7*100/$U$9)</f>
        <v>0</v>
      </c>
      <c r="W63" s="33"/>
      <c r="X63" s="51">
        <f t="shared" si="30"/>
        <v>0</v>
      </c>
      <c r="Y63" s="51"/>
      <c r="Z63" s="51">
        <f>IF(Y63=0,,($Y$9-Y63)*$Y$7*100/$Y$9)</f>
        <v>0</v>
      </c>
      <c r="AA63" s="51"/>
      <c r="AB63" s="51">
        <f t="shared" si="31"/>
        <v>0</v>
      </c>
      <c r="AC63" s="51"/>
      <c r="AD63" s="23">
        <f t="shared" si="32"/>
        <v>0</v>
      </c>
      <c r="AE63" s="13"/>
      <c r="AF63" s="23"/>
      <c r="AG63" s="25">
        <f t="shared" si="33"/>
        <v>0</v>
      </c>
      <c r="AH63" s="6">
        <f t="shared" si="34"/>
        <v>53</v>
      </c>
      <c r="AI63" s="6"/>
      <c r="AJ63" s="16"/>
    </row>
    <row r="64" spans="1:36" x14ac:dyDescent="0.3">
      <c r="A64" s="20">
        <f t="shared" si="21"/>
        <v>54</v>
      </c>
      <c r="B64" s="13"/>
      <c r="C64" s="13"/>
      <c r="D64" s="13"/>
      <c r="E64" s="33"/>
      <c r="F64" s="51">
        <f>IF(E64=0,,($E$9-E64)*$E$7*100/$E$9)</f>
        <v>0</v>
      </c>
      <c r="G64" s="33"/>
      <c r="H64" s="51">
        <f t="shared" si="26"/>
        <v>0</v>
      </c>
      <c r="I64" s="33"/>
      <c r="J64" s="51">
        <f t="shared" si="27"/>
        <v>0</v>
      </c>
      <c r="K64" s="33"/>
      <c r="L64" s="51">
        <f t="shared" si="28"/>
        <v>0</v>
      </c>
      <c r="M64" s="33"/>
      <c r="N64" s="51">
        <f t="shared" si="29"/>
        <v>0</v>
      </c>
      <c r="O64" s="33"/>
      <c r="P64" s="51">
        <f t="shared" si="37"/>
        <v>0</v>
      </c>
      <c r="Q64" s="33"/>
      <c r="R64" s="51">
        <f>IF(Q64=0,,($Q$9-Q64)*$Q$7*100/$Q$9)</f>
        <v>0</v>
      </c>
      <c r="S64" s="33"/>
      <c r="T64" s="51">
        <f>IF(S64=0,,($S$9-S64)*$S$7*100/$S$9)</f>
        <v>0</v>
      </c>
      <c r="U64" s="33"/>
      <c r="V64" s="51">
        <f>IF(U64=0,,($U$9-U64)*$U$7*100/$U$9)</f>
        <v>0</v>
      </c>
      <c r="W64" s="33"/>
      <c r="X64" s="51">
        <f t="shared" si="30"/>
        <v>0</v>
      </c>
      <c r="Y64" s="51"/>
      <c r="Z64" s="51">
        <f>IF(Y64=0,,($Y$9-Y64)*$Y$7*100/$Y$9)</f>
        <v>0</v>
      </c>
      <c r="AA64" s="51"/>
      <c r="AB64" s="51">
        <f t="shared" si="31"/>
        <v>0</v>
      </c>
      <c r="AC64" s="51"/>
      <c r="AD64" s="23">
        <f t="shared" si="32"/>
        <v>0</v>
      </c>
      <c r="AE64" s="13"/>
      <c r="AF64" s="23">
        <f>IF(AE64=0,,($AE$9-AE64)*$AE$7*100/$AE$9)</f>
        <v>0</v>
      </c>
      <c r="AG64" s="25">
        <f t="shared" si="33"/>
        <v>0</v>
      </c>
      <c r="AH64" s="6">
        <f t="shared" si="34"/>
        <v>54</v>
      </c>
      <c r="AI64" s="6">
        <f>COUNTA(E64,G64,I64,K64,M64,O64,AE64,S64,Q64,#REF!)</f>
        <v>1</v>
      </c>
      <c r="AJ64" s="16">
        <f t="shared" si="22"/>
        <v>0.16666666666666666</v>
      </c>
    </row>
    <row r="65" spans="1:27" x14ac:dyDescent="0.3">
      <c r="A65" s="60" t="s">
        <v>11</v>
      </c>
      <c r="B65" s="60"/>
      <c r="C65" s="61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3">
      <c r="A66" s="70" t="s">
        <v>18</v>
      </c>
      <c r="B66" s="70"/>
      <c r="C66" s="70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0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X11" activePane="bottomRight" state="frozenSplit"/>
      <selection activeCell="F16" sqref="F16"/>
      <selection pane="topRight" activeCell="F16" sqref="F16"/>
      <selection pane="bottomLeft" activeCell="F16" sqref="F16"/>
      <selection pane="bottomRight" activeCell="AF6" sqref="AF6"/>
    </sheetView>
  </sheetViews>
  <sheetFormatPr baseColWidth="10" defaultRowHeight="14.4" x14ac:dyDescent="0.3"/>
  <cols>
    <col min="1" max="1" width="18.33203125" bestFit="1" customWidth="1"/>
    <col min="2" max="2" width="22.109375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44140625" customWidth="1"/>
    <col min="24" max="24" width="18.33203125" bestFit="1" customWidth="1"/>
    <col min="26" max="26" width="18.33203125" bestFit="1" customWidth="1"/>
    <col min="27" max="27" width="15.44140625" bestFit="1" customWidth="1"/>
    <col min="28" max="28" width="19.77734375" bestFit="1" customWidth="1"/>
  </cols>
  <sheetData>
    <row r="1" spans="1:34" ht="31.2" x14ac:dyDescent="0.6">
      <c r="A1" s="56" t="s">
        <v>31</v>
      </c>
      <c r="B1" s="56"/>
      <c r="C1" s="56"/>
      <c r="D1" s="56"/>
      <c r="E1" s="56"/>
      <c r="F1" s="56"/>
      <c r="G1" s="56"/>
      <c r="H1" s="56"/>
    </row>
    <row r="2" spans="1:34" x14ac:dyDescent="0.3">
      <c r="E2" s="67" t="s">
        <v>14</v>
      </c>
      <c r="F2" s="67"/>
      <c r="G2" s="14">
        <f>COUNTA(B11:B28)</f>
        <v>14</v>
      </c>
    </row>
    <row r="3" spans="1:34" x14ac:dyDescent="0.3">
      <c r="E3" s="67" t="s">
        <v>16</v>
      </c>
      <c r="F3" s="67"/>
      <c r="G3" s="14">
        <f>COUNTA(E8:AD8)</f>
        <v>6</v>
      </c>
    </row>
    <row r="4" spans="1:34" x14ac:dyDescent="0.3">
      <c r="A4" s="35"/>
      <c r="B4" s="50" t="s">
        <v>315</v>
      </c>
      <c r="C4" s="3"/>
    </row>
    <row r="6" spans="1:34" x14ac:dyDescent="0.3">
      <c r="D6" s="1" t="s">
        <v>0</v>
      </c>
      <c r="E6" s="55" t="s">
        <v>165</v>
      </c>
      <c r="F6" s="55"/>
      <c r="G6" s="55" t="s">
        <v>366</v>
      </c>
      <c r="H6" s="55"/>
      <c r="I6" s="55" t="s">
        <v>441</v>
      </c>
      <c r="J6" s="55"/>
      <c r="K6" s="55" t="s">
        <v>424</v>
      </c>
      <c r="L6" s="55"/>
      <c r="M6" s="55" t="s">
        <v>463</v>
      </c>
      <c r="N6" s="55"/>
      <c r="O6" s="55" t="s">
        <v>479</v>
      </c>
      <c r="P6" s="55"/>
      <c r="Q6" s="55"/>
      <c r="R6" s="55"/>
      <c r="S6" s="55"/>
      <c r="T6" s="55"/>
      <c r="U6" s="57"/>
      <c r="V6" s="58"/>
      <c r="W6" s="55"/>
      <c r="X6" s="55"/>
      <c r="Y6" s="57"/>
      <c r="Z6" s="58"/>
      <c r="AA6" s="55"/>
      <c r="AB6" s="55"/>
      <c r="AC6" s="55"/>
      <c r="AD6" s="55"/>
    </row>
    <row r="7" spans="1:34" x14ac:dyDescent="0.3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>
        <v>5</v>
      </c>
      <c r="N7" s="58"/>
      <c r="O7" s="57">
        <v>2</v>
      </c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  <c r="AA7" s="57"/>
      <c r="AB7" s="58"/>
      <c r="AC7" s="57"/>
      <c r="AD7" s="58"/>
    </row>
    <row r="8" spans="1:34" x14ac:dyDescent="0.3">
      <c r="D8" s="1" t="s">
        <v>1</v>
      </c>
      <c r="E8" s="59">
        <v>45935</v>
      </c>
      <c r="F8" s="59"/>
      <c r="G8" s="59">
        <v>45942</v>
      </c>
      <c r="H8" s="59"/>
      <c r="I8" s="59">
        <v>45949</v>
      </c>
      <c r="J8" s="59"/>
      <c r="K8" s="59">
        <v>45962</v>
      </c>
      <c r="L8" s="59"/>
      <c r="M8" s="59">
        <v>45970</v>
      </c>
      <c r="N8" s="59"/>
      <c r="O8" s="59">
        <v>45983</v>
      </c>
      <c r="P8" s="59"/>
      <c r="Q8" s="59"/>
      <c r="R8" s="59"/>
      <c r="S8" s="59"/>
      <c r="T8" s="59"/>
      <c r="U8" s="68"/>
      <c r="V8" s="69"/>
      <c r="W8" s="59"/>
      <c r="X8" s="59"/>
      <c r="Y8" s="68"/>
      <c r="Z8" s="69"/>
      <c r="AA8" s="59"/>
      <c r="AB8" s="59"/>
      <c r="AC8" s="59"/>
      <c r="AD8" s="59"/>
      <c r="AG8" s="14"/>
    </row>
    <row r="9" spans="1:34" x14ac:dyDescent="0.3">
      <c r="D9" s="1" t="s">
        <v>2</v>
      </c>
      <c r="E9" s="55">
        <v>8</v>
      </c>
      <c r="F9" s="55"/>
      <c r="G9" s="55">
        <v>10</v>
      </c>
      <c r="H9" s="55"/>
      <c r="I9" s="55">
        <v>175</v>
      </c>
      <c r="J9" s="55"/>
      <c r="K9" s="55">
        <v>17</v>
      </c>
      <c r="L9" s="55"/>
      <c r="M9" s="55">
        <v>175</v>
      </c>
      <c r="N9" s="55"/>
      <c r="O9" s="55">
        <v>9</v>
      </c>
      <c r="P9" s="55"/>
      <c r="Q9" s="55"/>
      <c r="R9" s="55"/>
      <c r="S9" s="55"/>
      <c r="T9" s="55"/>
      <c r="U9" s="57"/>
      <c r="V9" s="58"/>
      <c r="W9" s="55"/>
      <c r="X9" s="55"/>
      <c r="Y9" s="57"/>
      <c r="Z9" s="58"/>
      <c r="AA9" s="55"/>
      <c r="AB9" s="55"/>
      <c r="AC9" s="55"/>
      <c r="AD9" s="55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3">
      <c r="A11" s="19">
        <f t="shared" ref="A11:A20" si="0">AF11</f>
        <v>1</v>
      </c>
      <c r="B11" s="13" t="s">
        <v>93</v>
      </c>
      <c r="C11" s="13" t="s">
        <v>94</v>
      </c>
      <c r="D11" s="13" t="s">
        <v>156</v>
      </c>
      <c r="E11" s="33">
        <v>3</v>
      </c>
      <c r="F11" s="51">
        <f t="shared" ref="F11:F16" si="1">IF(E11=0,,($E$9-E11)*$E$7*100/$E$9)</f>
        <v>125</v>
      </c>
      <c r="G11" s="33"/>
      <c r="H11" s="51">
        <f t="shared" ref="H11:H16" si="2">IF(G11=0,,($G$9-G11)*$G$7*100/$G$9)</f>
        <v>0</v>
      </c>
      <c r="I11" s="36">
        <v>24</v>
      </c>
      <c r="J11" s="7">
        <f t="shared" ref="J11:J27" si="3">IF(I11=0,,($I$9-I11)*$I$7*100/$I$9)</f>
        <v>431.42857142857144</v>
      </c>
      <c r="K11" s="36">
        <v>10</v>
      </c>
      <c r="L11" s="22">
        <f t="shared" ref="L11:L16" si="4">IF(K11=0,,($K$9-K11)*$K$7*100/$K$9)</f>
        <v>82.352941176470594</v>
      </c>
      <c r="M11" s="33">
        <v>12</v>
      </c>
      <c r="N11" s="22">
        <f t="shared" ref="N11:N16" si="5">IF(M11=0,,($M$9-M11)*$M$7*100/$M$9)</f>
        <v>465.71428571428572</v>
      </c>
      <c r="O11" s="32"/>
      <c r="P11" s="22">
        <f>IF(O11=0,,($O$9-O11)*$O$7*100/$O$9)</f>
        <v>0</v>
      </c>
      <c r="Q11" s="32"/>
      <c r="R11" s="22">
        <f t="shared" ref="R11:R16" si="6">IF(Q11=0,,($Q$9-Q11)*$Q$7*100/$Q$9)</f>
        <v>0</v>
      </c>
      <c r="S11" s="32"/>
      <c r="T11" s="7">
        <f t="shared" ref="T11:T27" si="7">IF(S11=0,,($S$9-S11)*$S$7*100/$S$9)</f>
        <v>0</v>
      </c>
      <c r="U11" s="31"/>
      <c r="V11" s="31">
        <f t="shared" ref="V11:V27" si="8">IF(U11=0,,($U$9-U11)*$U$7*100/$U$9)</f>
        <v>0</v>
      </c>
      <c r="W11" s="32"/>
      <c r="X11" s="7">
        <f t="shared" ref="X11:X27" si="9">IF(W11=0,,($W$9-W11)*$W$7*100/$W$9)</f>
        <v>0</v>
      </c>
      <c r="Y11" s="31"/>
      <c r="Z11" s="31">
        <f t="shared" ref="Z11:Z27" si="10">IF(Y11=0,,($Y$9-Y11)*$Y$7*100/$Y$9)</f>
        <v>0</v>
      </c>
      <c r="AA11" s="32"/>
      <c r="AB11" s="7">
        <f t="shared" ref="AB11:AB27" si="11">IF(AA11=0,,($AA$9-AA11)*$AA$7*100/$AA$9)</f>
        <v>0</v>
      </c>
      <c r="AC11" s="6"/>
      <c r="AD11" s="7">
        <f t="shared" ref="AD11:AD16" si="12">IF(AC11=0,,($AC$9-AC11)*$AC$7*100/$AC$9)</f>
        <v>0</v>
      </c>
      <c r="AE11" s="8">
        <f t="shared" ref="AE11:AE27" si="13">F11+X11+J11+L11+P11+AD11+H11+R11+N11+T11+V11+AB11+Z11</f>
        <v>1104.4957983193278</v>
      </c>
      <c r="AF11" s="6">
        <f t="shared" ref="AF11:AF28" si="14">ROW(B11)-10</f>
        <v>1</v>
      </c>
      <c r="AG11" s="6">
        <f>COUNTA(E11,G11,I11,K11,O11,Q11,#REF!,AC11,S11)</f>
        <v>4</v>
      </c>
      <c r="AH11" s="16">
        <f t="shared" ref="AH11:AH22" si="15">AG11/$G$3</f>
        <v>0.66666666666666663</v>
      </c>
    </row>
    <row r="12" spans="1:34" x14ac:dyDescent="0.3">
      <c r="A12" s="19">
        <f t="shared" si="0"/>
        <v>2</v>
      </c>
      <c r="B12" s="33" t="s">
        <v>88</v>
      </c>
      <c r="C12" s="33" t="s">
        <v>89</v>
      </c>
      <c r="D12" s="13" t="s">
        <v>42</v>
      </c>
      <c r="E12" s="33">
        <v>1</v>
      </c>
      <c r="F12" s="51">
        <f t="shared" si="1"/>
        <v>175</v>
      </c>
      <c r="G12" s="33"/>
      <c r="H12" s="51">
        <f t="shared" si="2"/>
        <v>0</v>
      </c>
      <c r="I12" s="36">
        <v>27</v>
      </c>
      <c r="J12" s="7">
        <f t="shared" si="3"/>
        <v>422.85714285714283</v>
      </c>
      <c r="K12" s="36"/>
      <c r="L12" s="22">
        <f t="shared" si="4"/>
        <v>0</v>
      </c>
      <c r="M12" s="33">
        <v>44</v>
      </c>
      <c r="N12" s="37">
        <f t="shared" si="5"/>
        <v>374.28571428571428</v>
      </c>
      <c r="O12" s="32"/>
      <c r="P12" s="22">
        <f>IF(O12=0,,($O$9-O12)*$O$7*100/$O$9)</f>
        <v>0</v>
      </c>
      <c r="Q12" s="32"/>
      <c r="R12" s="22">
        <f t="shared" si="6"/>
        <v>0</v>
      </c>
      <c r="S12" s="6"/>
      <c r="T12" s="7">
        <f t="shared" si="7"/>
        <v>0</v>
      </c>
      <c r="U12" s="31"/>
      <c r="V12" s="31">
        <f t="shared" si="8"/>
        <v>0</v>
      </c>
      <c r="W12" s="32"/>
      <c r="X12" s="7">
        <f t="shared" si="9"/>
        <v>0</v>
      </c>
      <c r="Y12" s="31"/>
      <c r="Z12" s="31">
        <f t="shared" si="10"/>
        <v>0</v>
      </c>
      <c r="AA12" s="32"/>
      <c r="AB12" s="7">
        <f t="shared" si="11"/>
        <v>0</v>
      </c>
      <c r="AC12" s="6"/>
      <c r="AD12" s="7">
        <f t="shared" si="12"/>
        <v>0</v>
      </c>
      <c r="AE12" s="8">
        <f t="shared" si="13"/>
        <v>972.14285714285711</v>
      </c>
      <c r="AF12" s="6">
        <f t="shared" si="14"/>
        <v>2</v>
      </c>
      <c r="AG12" s="6">
        <f>COUNTA(E12,G12,I12,K12,O12,Q12,#REF!,AC12,S12)</f>
        <v>3</v>
      </c>
      <c r="AH12" s="16">
        <f t="shared" si="15"/>
        <v>0.5</v>
      </c>
    </row>
    <row r="13" spans="1:34" x14ac:dyDescent="0.3">
      <c r="A13" s="19">
        <f t="shared" si="0"/>
        <v>3</v>
      </c>
      <c r="B13" s="33" t="s">
        <v>91</v>
      </c>
      <c r="C13" s="33" t="s">
        <v>92</v>
      </c>
      <c r="D13" s="13" t="s">
        <v>364</v>
      </c>
      <c r="E13" s="33">
        <v>2</v>
      </c>
      <c r="F13" s="51">
        <f t="shared" si="1"/>
        <v>150</v>
      </c>
      <c r="G13" s="33"/>
      <c r="H13" s="51">
        <f t="shared" si="2"/>
        <v>0</v>
      </c>
      <c r="I13" s="36">
        <v>51</v>
      </c>
      <c r="J13" s="7">
        <f t="shared" si="3"/>
        <v>354.28571428571428</v>
      </c>
      <c r="K13" s="36"/>
      <c r="L13" s="22">
        <f t="shared" si="4"/>
        <v>0</v>
      </c>
      <c r="M13" s="33">
        <v>96</v>
      </c>
      <c r="N13" s="22">
        <f t="shared" si="5"/>
        <v>225.71428571428572</v>
      </c>
      <c r="O13" s="32"/>
      <c r="P13" s="22">
        <f>IF(O13=0,,($O$9-O13)*$O$7*100/$O$9)</f>
        <v>0</v>
      </c>
      <c r="Q13" s="32"/>
      <c r="R13" s="22">
        <f t="shared" si="6"/>
        <v>0</v>
      </c>
      <c r="S13" s="32"/>
      <c r="T13" s="7">
        <f t="shared" si="7"/>
        <v>0</v>
      </c>
      <c r="U13" s="31"/>
      <c r="V13" s="31">
        <f t="shared" si="8"/>
        <v>0</v>
      </c>
      <c r="W13" s="32"/>
      <c r="X13" s="7">
        <f t="shared" si="9"/>
        <v>0</v>
      </c>
      <c r="Y13" s="31"/>
      <c r="Z13" s="31">
        <f t="shared" si="10"/>
        <v>0</v>
      </c>
      <c r="AA13" s="32"/>
      <c r="AB13" s="7">
        <f t="shared" si="11"/>
        <v>0</v>
      </c>
      <c r="AC13" s="6"/>
      <c r="AD13" s="7">
        <f t="shared" si="12"/>
        <v>0</v>
      </c>
      <c r="AE13" s="8">
        <f t="shared" si="13"/>
        <v>730</v>
      </c>
      <c r="AF13" s="6">
        <f t="shared" si="14"/>
        <v>3</v>
      </c>
      <c r="AG13" s="6">
        <f>COUNTA(E13,G13,I13,K13,O13,Q13,#REF!,AC13,S13)</f>
        <v>3</v>
      </c>
      <c r="AH13" s="16">
        <f t="shared" si="15"/>
        <v>0.5</v>
      </c>
    </row>
    <row r="14" spans="1:34" x14ac:dyDescent="0.3">
      <c r="A14" s="19">
        <f t="shared" si="0"/>
        <v>4</v>
      </c>
      <c r="B14" s="33" t="s">
        <v>84</v>
      </c>
      <c r="C14" s="33" t="s">
        <v>128</v>
      </c>
      <c r="D14" s="13" t="s">
        <v>42</v>
      </c>
      <c r="E14" s="33">
        <v>3</v>
      </c>
      <c r="F14" s="51">
        <f t="shared" si="1"/>
        <v>125</v>
      </c>
      <c r="G14" s="33"/>
      <c r="H14" s="51">
        <f t="shared" si="2"/>
        <v>0</v>
      </c>
      <c r="I14" s="36"/>
      <c r="J14" s="7">
        <f t="shared" si="3"/>
        <v>0</v>
      </c>
      <c r="K14" s="36"/>
      <c r="L14" s="22">
        <f t="shared" si="4"/>
        <v>0</v>
      </c>
      <c r="M14" s="33">
        <v>111</v>
      </c>
      <c r="N14" s="22">
        <f t="shared" si="5"/>
        <v>182.85714285714286</v>
      </c>
      <c r="O14" s="32"/>
      <c r="P14" s="22">
        <f>IF(O14=0,,($O$9-O14)*$O$7*100/$O$9)</f>
        <v>0</v>
      </c>
      <c r="Q14" s="32"/>
      <c r="R14" s="22">
        <f t="shared" si="6"/>
        <v>0</v>
      </c>
      <c r="S14" s="32"/>
      <c r="T14" s="7">
        <f t="shared" si="7"/>
        <v>0</v>
      </c>
      <c r="U14" s="31"/>
      <c r="V14" s="31">
        <f t="shared" si="8"/>
        <v>0</v>
      </c>
      <c r="W14" s="32"/>
      <c r="X14" s="7">
        <f t="shared" si="9"/>
        <v>0</v>
      </c>
      <c r="Y14" s="31"/>
      <c r="Z14" s="31">
        <f t="shared" si="10"/>
        <v>0</v>
      </c>
      <c r="AA14" s="32"/>
      <c r="AB14" s="7">
        <f t="shared" si="11"/>
        <v>0</v>
      </c>
      <c r="AC14" s="6"/>
      <c r="AD14" s="7">
        <f t="shared" si="12"/>
        <v>0</v>
      </c>
      <c r="AE14" s="8">
        <f t="shared" si="13"/>
        <v>307.85714285714289</v>
      </c>
      <c r="AF14" s="6">
        <f t="shared" si="14"/>
        <v>4</v>
      </c>
      <c r="AG14" s="6">
        <f>COUNTA(E14,G14,I14,K14,O14,Q14,#REF!,AC14,S14)</f>
        <v>2</v>
      </c>
      <c r="AH14" s="16">
        <f t="shared" si="15"/>
        <v>0.33333333333333331</v>
      </c>
    </row>
    <row r="15" spans="1:34" x14ac:dyDescent="0.3">
      <c r="A15" s="19">
        <f t="shared" si="0"/>
        <v>5</v>
      </c>
      <c r="B15" s="13" t="s">
        <v>141</v>
      </c>
      <c r="C15" s="13" t="s">
        <v>142</v>
      </c>
      <c r="D15" s="13" t="s">
        <v>156</v>
      </c>
      <c r="E15" s="33">
        <v>5</v>
      </c>
      <c r="F15" s="51">
        <f t="shared" si="1"/>
        <v>75</v>
      </c>
      <c r="G15" s="33"/>
      <c r="H15" s="51">
        <f t="shared" si="2"/>
        <v>0</v>
      </c>
      <c r="I15" s="36">
        <v>124</v>
      </c>
      <c r="J15" s="7">
        <f t="shared" si="3"/>
        <v>145.71428571428572</v>
      </c>
      <c r="K15" s="36"/>
      <c r="L15" s="22">
        <f t="shared" si="4"/>
        <v>0</v>
      </c>
      <c r="M15" s="33"/>
      <c r="N15" s="22">
        <f t="shared" si="5"/>
        <v>0</v>
      </c>
      <c r="O15" s="32"/>
      <c r="P15" s="22">
        <f>IF(O15=0,,($O$9-O15)*$O$7*100/$O$9)</f>
        <v>0</v>
      </c>
      <c r="Q15" s="32"/>
      <c r="R15" s="22">
        <f t="shared" si="6"/>
        <v>0</v>
      </c>
      <c r="S15" s="32"/>
      <c r="T15" s="7">
        <f t="shared" si="7"/>
        <v>0</v>
      </c>
      <c r="U15" s="31"/>
      <c r="V15" s="31">
        <f t="shared" si="8"/>
        <v>0</v>
      </c>
      <c r="W15" s="32"/>
      <c r="X15" s="7">
        <f t="shared" si="9"/>
        <v>0</v>
      </c>
      <c r="Y15" s="31"/>
      <c r="Z15" s="31">
        <f t="shared" si="10"/>
        <v>0</v>
      </c>
      <c r="AA15" s="32"/>
      <c r="AB15" s="7">
        <f t="shared" si="11"/>
        <v>0</v>
      </c>
      <c r="AC15" s="6"/>
      <c r="AD15" s="7">
        <f t="shared" si="12"/>
        <v>0</v>
      </c>
      <c r="AE15" s="8">
        <f t="shared" si="13"/>
        <v>220.71428571428572</v>
      </c>
      <c r="AF15" s="6">
        <f t="shared" si="14"/>
        <v>5</v>
      </c>
      <c r="AG15" s="6">
        <f>COUNTA(E15,G15,I15,K15,O15,Q15,#REF!,AC15,S15)</f>
        <v>3</v>
      </c>
      <c r="AH15" s="16">
        <f t="shared" si="15"/>
        <v>0.5</v>
      </c>
    </row>
    <row r="16" spans="1:34" x14ac:dyDescent="0.3">
      <c r="A16" s="19">
        <f t="shared" si="0"/>
        <v>6</v>
      </c>
      <c r="B16" s="13" t="s">
        <v>365</v>
      </c>
      <c r="C16" s="13" t="s">
        <v>143</v>
      </c>
      <c r="D16" s="13" t="s">
        <v>103</v>
      </c>
      <c r="E16" s="33">
        <v>6</v>
      </c>
      <c r="F16" s="51">
        <f t="shared" si="1"/>
        <v>50</v>
      </c>
      <c r="G16" s="33">
        <v>5</v>
      </c>
      <c r="H16" s="51">
        <f t="shared" si="2"/>
        <v>100</v>
      </c>
      <c r="I16" s="36"/>
      <c r="J16" s="7">
        <f t="shared" si="3"/>
        <v>0</v>
      </c>
      <c r="K16" s="36"/>
      <c r="L16" s="22">
        <f t="shared" si="4"/>
        <v>0</v>
      </c>
      <c r="M16" s="33"/>
      <c r="N16" s="22">
        <f t="shared" si="5"/>
        <v>0</v>
      </c>
      <c r="O16" s="32"/>
      <c r="P16" s="22">
        <v>5</v>
      </c>
      <c r="Q16" s="32"/>
      <c r="R16" s="22">
        <f t="shared" si="6"/>
        <v>0</v>
      </c>
      <c r="S16" s="32"/>
      <c r="T16" s="7">
        <f t="shared" si="7"/>
        <v>0</v>
      </c>
      <c r="U16" s="31"/>
      <c r="V16" s="31">
        <f t="shared" si="8"/>
        <v>0</v>
      </c>
      <c r="W16" s="32"/>
      <c r="X16" s="7">
        <f t="shared" si="9"/>
        <v>0</v>
      </c>
      <c r="Y16" s="31"/>
      <c r="Z16" s="31">
        <f t="shared" si="10"/>
        <v>0</v>
      </c>
      <c r="AA16" s="32"/>
      <c r="AB16" s="7">
        <f t="shared" si="11"/>
        <v>0</v>
      </c>
      <c r="AC16" s="6"/>
      <c r="AD16" s="7">
        <f t="shared" si="12"/>
        <v>0</v>
      </c>
      <c r="AE16" s="8">
        <f t="shared" si="13"/>
        <v>155</v>
      </c>
      <c r="AF16" s="6">
        <f t="shared" si="14"/>
        <v>6</v>
      </c>
      <c r="AG16" s="6">
        <f>COUNTA(E16,G16,I16,K16,O16,Q16,#REF!,AC16,S16)</f>
        <v>3</v>
      </c>
      <c r="AH16" s="16">
        <f t="shared" si="15"/>
        <v>0.5</v>
      </c>
    </row>
    <row r="17" spans="1:34" x14ac:dyDescent="0.3">
      <c r="A17" s="19">
        <f t="shared" si="0"/>
        <v>7</v>
      </c>
      <c r="B17" s="13" t="s">
        <v>476</v>
      </c>
      <c r="C17" s="13" t="s">
        <v>477</v>
      </c>
      <c r="D17" s="13" t="s">
        <v>163</v>
      </c>
      <c r="E17" s="33"/>
      <c r="F17" s="51"/>
      <c r="G17" s="33"/>
      <c r="H17" s="51"/>
      <c r="I17" s="32"/>
      <c r="J17" s="7">
        <f t="shared" si="3"/>
        <v>0</v>
      </c>
      <c r="K17" s="36"/>
      <c r="L17" s="22">
        <v>0</v>
      </c>
      <c r="M17" s="33"/>
      <c r="N17" s="22">
        <v>0</v>
      </c>
      <c r="O17" s="32">
        <v>3</v>
      </c>
      <c r="P17" s="22">
        <f t="shared" ref="P17:P23" si="16">IF(O17=0,,($O$9-O17)*$O$7*100/$O$9)</f>
        <v>133.33333333333334</v>
      </c>
      <c r="Q17" s="6"/>
      <c r="R17" s="22">
        <v>0</v>
      </c>
      <c r="S17" s="32"/>
      <c r="T17" s="7">
        <f t="shared" si="7"/>
        <v>0</v>
      </c>
      <c r="U17" s="31"/>
      <c r="V17" s="7">
        <f t="shared" si="8"/>
        <v>0</v>
      </c>
      <c r="W17" s="6"/>
      <c r="X17" s="7">
        <f t="shared" si="9"/>
        <v>0</v>
      </c>
      <c r="Y17" s="31"/>
      <c r="Z17" s="31">
        <f t="shared" si="10"/>
        <v>0</v>
      </c>
      <c r="AA17" s="6"/>
      <c r="AB17" s="7">
        <f t="shared" si="11"/>
        <v>0</v>
      </c>
      <c r="AC17" s="6"/>
      <c r="AD17" s="7"/>
      <c r="AE17" s="8">
        <f t="shared" si="13"/>
        <v>133.33333333333334</v>
      </c>
      <c r="AF17" s="6">
        <f t="shared" si="14"/>
        <v>7</v>
      </c>
      <c r="AG17" s="6">
        <f>COUNTA(E17,G17,I17,K17,O17,Q17,#REF!,AC17,S17)</f>
        <v>2</v>
      </c>
      <c r="AH17" s="16">
        <f t="shared" si="15"/>
        <v>0.33333333333333331</v>
      </c>
    </row>
    <row r="18" spans="1:34" x14ac:dyDescent="0.3">
      <c r="A18" s="19">
        <v>8</v>
      </c>
      <c r="B18" s="13" t="s">
        <v>589</v>
      </c>
      <c r="C18" s="13" t="s">
        <v>590</v>
      </c>
      <c r="D18" s="13" t="s">
        <v>493</v>
      </c>
      <c r="E18" s="33"/>
      <c r="F18" s="51">
        <f>IF(E18=0,,($E$9-E18)*$E$7*100/$E$9)</f>
        <v>0</v>
      </c>
      <c r="G18" s="33"/>
      <c r="H18" s="51">
        <f>IF(G18=0,,($G$9-G18)*$G$7*100/$G$9)</f>
        <v>0</v>
      </c>
      <c r="I18" s="32"/>
      <c r="J18" s="7">
        <f t="shared" si="3"/>
        <v>0</v>
      </c>
      <c r="K18" s="36"/>
      <c r="L18" s="22">
        <f>IF(K18=0,,($K$9-K18)*$K$7*100/$K$9)</f>
        <v>0</v>
      </c>
      <c r="M18" s="33"/>
      <c r="N18" s="22">
        <f>IF(M18=0,,($M$9-M18)*$M$7*100/$M$9)</f>
        <v>0</v>
      </c>
      <c r="O18" s="32">
        <v>5</v>
      </c>
      <c r="P18" s="22">
        <f t="shared" si="16"/>
        <v>88.888888888888886</v>
      </c>
      <c r="Q18" s="6"/>
      <c r="R18" s="22">
        <f>IF(Q18=0,,($Q$9-Q18)*$Q$7*100/$Q$9)</f>
        <v>0</v>
      </c>
      <c r="S18" s="32"/>
      <c r="T18" s="7">
        <f t="shared" si="7"/>
        <v>0</v>
      </c>
      <c r="U18" s="31"/>
      <c r="V18" s="7">
        <f t="shared" si="8"/>
        <v>0</v>
      </c>
      <c r="W18" s="6"/>
      <c r="X18" s="7">
        <f t="shared" si="9"/>
        <v>0</v>
      </c>
      <c r="Y18" s="31"/>
      <c r="Z18" s="31">
        <f t="shared" si="10"/>
        <v>0</v>
      </c>
      <c r="AA18" s="6"/>
      <c r="AB18" s="7">
        <f t="shared" si="11"/>
        <v>0</v>
      </c>
      <c r="AC18" s="6"/>
      <c r="AD18" s="7"/>
      <c r="AE18" s="8">
        <f t="shared" si="13"/>
        <v>88.888888888888886</v>
      </c>
      <c r="AF18" s="6">
        <f t="shared" si="14"/>
        <v>8</v>
      </c>
      <c r="AG18" s="6">
        <f>COUNTA(E18,G18,I18,K18,O18,Q18,#REF!,AC18,S18)</f>
        <v>2</v>
      </c>
      <c r="AH18" s="16">
        <f t="shared" si="15"/>
        <v>0.33333333333333331</v>
      </c>
    </row>
    <row r="19" spans="1:34" x14ac:dyDescent="0.3">
      <c r="A19" s="19">
        <v>9</v>
      </c>
      <c r="B19" s="13" t="s">
        <v>591</v>
      </c>
      <c r="C19" s="13" t="s">
        <v>559</v>
      </c>
      <c r="D19" s="13" t="s">
        <v>493</v>
      </c>
      <c r="E19" s="33"/>
      <c r="F19" s="51"/>
      <c r="G19" s="33"/>
      <c r="H19" s="51"/>
      <c r="I19" s="32"/>
      <c r="J19" s="7">
        <f t="shared" si="3"/>
        <v>0</v>
      </c>
      <c r="K19" s="36"/>
      <c r="L19" s="22">
        <v>0</v>
      </c>
      <c r="M19" s="33"/>
      <c r="N19" s="22">
        <v>0</v>
      </c>
      <c r="O19" s="32">
        <v>6</v>
      </c>
      <c r="P19" s="22">
        <f t="shared" si="16"/>
        <v>66.666666666666671</v>
      </c>
      <c r="Q19" s="6"/>
      <c r="R19" s="22">
        <v>0</v>
      </c>
      <c r="S19" s="32"/>
      <c r="T19" s="7">
        <f t="shared" si="7"/>
        <v>0</v>
      </c>
      <c r="U19" s="7"/>
      <c r="V19" s="7">
        <f t="shared" si="8"/>
        <v>0</v>
      </c>
      <c r="W19" s="6"/>
      <c r="X19" s="7">
        <f t="shared" si="9"/>
        <v>0</v>
      </c>
      <c r="Y19" s="7"/>
      <c r="Z19" s="31">
        <f t="shared" si="10"/>
        <v>0</v>
      </c>
      <c r="AA19" s="6"/>
      <c r="AB19" s="7">
        <f t="shared" si="11"/>
        <v>0</v>
      </c>
      <c r="AC19" s="6"/>
      <c r="AD19" s="7"/>
      <c r="AE19" s="8">
        <f t="shared" si="13"/>
        <v>66.666666666666671</v>
      </c>
      <c r="AF19" s="6">
        <f t="shared" si="14"/>
        <v>9</v>
      </c>
      <c r="AG19" s="6">
        <f>COUNTA(E19,G19,I19,K19,O19,Q19,#REF!,AC19,S19)</f>
        <v>2</v>
      </c>
      <c r="AH19" s="16">
        <f t="shared" si="15"/>
        <v>0.33333333333333331</v>
      </c>
    </row>
    <row r="20" spans="1:34" x14ac:dyDescent="0.3">
      <c r="A20" s="19">
        <f t="shared" si="0"/>
        <v>10</v>
      </c>
      <c r="B20" s="13" t="s">
        <v>592</v>
      </c>
      <c r="C20" s="13" t="s">
        <v>593</v>
      </c>
      <c r="D20" s="13" t="s">
        <v>493</v>
      </c>
      <c r="E20" s="33"/>
      <c r="F20" s="51">
        <f>IF(E20=0,,($E$9-E20)*$E$7*100/$E$9)</f>
        <v>0</v>
      </c>
      <c r="G20" s="33"/>
      <c r="H20" s="51">
        <f>IF(G20=0,,($G$9-G20)*$G$7*100/$G$9)</f>
        <v>0</v>
      </c>
      <c r="I20" s="32"/>
      <c r="J20" s="7">
        <f t="shared" si="3"/>
        <v>0</v>
      </c>
      <c r="K20" s="36"/>
      <c r="L20" s="22">
        <f>IF(K20=0,,($K$9-K20)*$K$7*100/$K$9)</f>
        <v>0</v>
      </c>
      <c r="M20" s="33"/>
      <c r="N20" s="22">
        <f>IF(M20=0,,($M$9-M20)*$M$7*100/$M$9)</f>
        <v>0</v>
      </c>
      <c r="O20" s="32">
        <v>7</v>
      </c>
      <c r="P20" s="22">
        <f t="shared" si="16"/>
        <v>44.444444444444443</v>
      </c>
      <c r="Q20" s="32"/>
      <c r="R20" s="22">
        <f>IF(Q20=0,,($Q$9-Q20)*$Q$7*100/$Q$9)</f>
        <v>0</v>
      </c>
      <c r="S20" s="32"/>
      <c r="T20" s="7">
        <f t="shared" si="7"/>
        <v>0</v>
      </c>
      <c r="U20" s="7"/>
      <c r="V20" s="7">
        <f t="shared" si="8"/>
        <v>0</v>
      </c>
      <c r="W20" s="32"/>
      <c r="X20" s="7">
        <f t="shared" si="9"/>
        <v>0</v>
      </c>
      <c r="Y20" s="7"/>
      <c r="Z20" s="31">
        <f t="shared" si="10"/>
        <v>0</v>
      </c>
      <c r="AA20" s="32"/>
      <c r="AB20" s="7">
        <f t="shared" si="11"/>
        <v>0</v>
      </c>
      <c r="AC20" s="6"/>
      <c r="AD20" s="7">
        <f>IF(AC20=0,,($AC$9-AC20)*$AC$7*100/$AC$9)</f>
        <v>0</v>
      </c>
      <c r="AE20" s="8">
        <f t="shared" si="13"/>
        <v>44.444444444444443</v>
      </c>
      <c r="AF20" s="6">
        <f t="shared" si="14"/>
        <v>10</v>
      </c>
      <c r="AG20" s="6">
        <f>COUNTA(E20,G20,I20,K20,O20,Q20,#REF!,AC20,S20)</f>
        <v>2</v>
      </c>
      <c r="AH20" s="16">
        <f t="shared" si="15"/>
        <v>0.33333333333333331</v>
      </c>
    </row>
    <row r="21" spans="1:34" x14ac:dyDescent="0.3">
      <c r="A21" s="19">
        <v>11</v>
      </c>
      <c r="B21" s="13" t="s">
        <v>159</v>
      </c>
      <c r="C21" s="13" t="s">
        <v>177</v>
      </c>
      <c r="D21" s="13" t="s">
        <v>156</v>
      </c>
      <c r="E21" s="33">
        <v>7</v>
      </c>
      <c r="F21" s="51">
        <f>IF(E21=0,,($E$9-E21)*$E$7*100/$E$9)</f>
        <v>25</v>
      </c>
      <c r="G21" s="33"/>
      <c r="H21" s="51">
        <f>IF(G21=0,,($G$9-G21)*$G$7*100/$G$9)</f>
        <v>0</v>
      </c>
      <c r="I21" s="36"/>
      <c r="J21" s="7">
        <f t="shared" si="3"/>
        <v>0</v>
      </c>
      <c r="K21" s="36"/>
      <c r="L21" s="22">
        <f>IF(K21=0,,($K$9-K21)*$K$7*100/$K$9)</f>
        <v>0</v>
      </c>
      <c r="M21" s="33"/>
      <c r="N21" s="22">
        <f>IF(M21=0,,($M$9-M21)*$M$7*100/$M$9)</f>
        <v>0</v>
      </c>
      <c r="O21" s="32"/>
      <c r="P21" s="22">
        <f t="shared" si="16"/>
        <v>0</v>
      </c>
      <c r="Q21" s="32"/>
      <c r="R21" s="22">
        <f>IF(Q21=0,,($Q$9-Q21)*$Q$7*100/$Q$9)</f>
        <v>0</v>
      </c>
      <c r="S21" s="32"/>
      <c r="T21" s="7">
        <f t="shared" si="7"/>
        <v>0</v>
      </c>
      <c r="U21" s="31"/>
      <c r="V21" s="31">
        <f t="shared" si="8"/>
        <v>0</v>
      </c>
      <c r="W21" s="32"/>
      <c r="X21" s="7">
        <f t="shared" si="9"/>
        <v>0</v>
      </c>
      <c r="Y21" s="31"/>
      <c r="Z21" s="31">
        <f t="shared" si="10"/>
        <v>0</v>
      </c>
      <c r="AA21" s="32"/>
      <c r="AB21" s="7">
        <f t="shared" si="11"/>
        <v>0</v>
      </c>
      <c r="AC21" s="6"/>
      <c r="AD21" s="7">
        <f>IF(AC21=0,,($AC$9-AC21)*$AC$7*100/$AC$9)</f>
        <v>0</v>
      </c>
      <c r="AE21" s="8">
        <f t="shared" si="13"/>
        <v>25</v>
      </c>
      <c r="AF21" s="6">
        <f t="shared" si="14"/>
        <v>11</v>
      </c>
      <c r="AG21" s="6">
        <f>COUNTA(E21,G21,I21,K21,O21,Q21,#REF!,AC21,S21)</f>
        <v>2</v>
      </c>
      <c r="AH21" s="16">
        <f t="shared" si="15"/>
        <v>0.33333333333333331</v>
      </c>
    </row>
    <row r="22" spans="1:34" x14ac:dyDescent="0.3">
      <c r="A22" s="19">
        <v>12</v>
      </c>
      <c r="B22" s="13" t="s">
        <v>594</v>
      </c>
      <c r="C22" s="13" t="s">
        <v>595</v>
      </c>
      <c r="D22" s="13" t="s">
        <v>163</v>
      </c>
      <c r="E22" s="33"/>
      <c r="F22" s="51"/>
      <c r="G22" s="33"/>
      <c r="H22" s="51"/>
      <c r="I22" s="32"/>
      <c r="J22" s="7">
        <f t="shared" si="3"/>
        <v>0</v>
      </c>
      <c r="K22" s="36"/>
      <c r="L22" s="22">
        <f>IF(K22=0,,($K$9-K22)*$K$7*100/$K$9)</f>
        <v>0</v>
      </c>
      <c r="M22" s="33"/>
      <c r="N22" s="22">
        <v>0</v>
      </c>
      <c r="O22" s="32">
        <v>8</v>
      </c>
      <c r="P22" s="22">
        <f t="shared" si="16"/>
        <v>22.222222222222221</v>
      </c>
      <c r="Q22" s="6"/>
      <c r="R22" s="22">
        <v>0</v>
      </c>
      <c r="S22" s="32"/>
      <c r="T22" s="7">
        <f t="shared" si="7"/>
        <v>0</v>
      </c>
      <c r="U22" s="7"/>
      <c r="V22" s="7">
        <f t="shared" si="8"/>
        <v>0</v>
      </c>
      <c r="W22" s="6"/>
      <c r="X22" s="7">
        <f t="shared" si="9"/>
        <v>0</v>
      </c>
      <c r="Y22" s="7"/>
      <c r="Z22" s="31">
        <f t="shared" si="10"/>
        <v>0</v>
      </c>
      <c r="AA22" s="6"/>
      <c r="AB22" s="7">
        <f t="shared" si="11"/>
        <v>0</v>
      </c>
      <c r="AC22" s="6"/>
      <c r="AD22" s="7"/>
      <c r="AE22" s="8">
        <f t="shared" si="13"/>
        <v>22.222222222222221</v>
      </c>
      <c r="AF22" s="6">
        <f t="shared" si="14"/>
        <v>12</v>
      </c>
      <c r="AG22" s="6">
        <f>COUNTA(E22,G22,I22,K22,O22,Q22,#REF!,AC22,S22)</f>
        <v>2</v>
      </c>
      <c r="AH22" s="16">
        <f t="shared" si="15"/>
        <v>0.33333333333333331</v>
      </c>
    </row>
    <row r="23" spans="1:34" x14ac:dyDescent="0.3">
      <c r="A23" s="19">
        <v>13</v>
      </c>
      <c r="B23" s="13" t="s">
        <v>178</v>
      </c>
      <c r="C23" s="13" t="s">
        <v>95</v>
      </c>
      <c r="D23" s="13" t="s">
        <v>156</v>
      </c>
      <c r="E23" s="33">
        <v>8</v>
      </c>
      <c r="F23" s="51">
        <f>25/2</f>
        <v>12.5</v>
      </c>
      <c r="G23" s="33"/>
      <c r="H23" s="51">
        <f>IF(G23=0,,($G$9-G23)*$G$7*100/$G$9)</f>
        <v>0</v>
      </c>
      <c r="I23" s="36"/>
      <c r="J23" s="7">
        <f t="shared" si="3"/>
        <v>0</v>
      </c>
      <c r="K23" s="36"/>
      <c r="L23" s="22">
        <f>IF(K23=0,,($K$9-K23)*$K$7*100/$K$9)</f>
        <v>0</v>
      </c>
      <c r="M23" s="33"/>
      <c r="N23" s="22">
        <f>IF(M23=0,,($M$9-M23)*$M$7*100/$M$9)</f>
        <v>0</v>
      </c>
      <c r="O23" s="32"/>
      <c r="P23" s="22">
        <f t="shared" si="16"/>
        <v>0</v>
      </c>
      <c r="Q23" s="6"/>
      <c r="R23" s="22">
        <f>IF(Q23=0,,($Q$9-Q23)*$Q$7*100/$Q$9)</f>
        <v>0</v>
      </c>
      <c r="S23" s="32"/>
      <c r="T23" s="7">
        <f t="shared" si="7"/>
        <v>0</v>
      </c>
      <c r="U23" s="31"/>
      <c r="V23" s="31">
        <f t="shared" si="8"/>
        <v>0</v>
      </c>
      <c r="W23" s="32"/>
      <c r="X23" s="7">
        <f t="shared" si="9"/>
        <v>0</v>
      </c>
      <c r="Y23" s="31"/>
      <c r="Z23" s="31">
        <f t="shared" si="10"/>
        <v>0</v>
      </c>
      <c r="AA23" s="32"/>
      <c r="AB23" s="7">
        <f t="shared" si="11"/>
        <v>0</v>
      </c>
      <c r="AC23" s="6"/>
      <c r="AD23" s="7">
        <f>IF(AC23=0,,($AC$9-AC23)*$AC$7*100/$AC$9)</f>
        <v>0</v>
      </c>
      <c r="AE23" s="8">
        <f t="shared" si="13"/>
        <v>12.5</v>
      </c>
      <c r="AF23" s="6">
        <f t="shared" si="14"/>
        <v>13</v>
      </c>
      <c r="AG23" s="6"/>
      <c r="AH23" s="16"/>
    </row>
    <row r="24" spans="1:34" x14ac:dyDescent="0.3">
      <c r="A24" s="19">
        <v>14</v>
      </c>
      <c r="B24" s="13" t="s">
        <v>596</v>
      </c>
      <c r="C24" s="13" t="s">
        <v>597</v>
      </c>
      <c r="D24" s="13" t="s">
        <v>163</v>
      </c>
      <c r="E24" s="33"/>
      <c r="F24" s="51"/>
      <c r="G24" s="33"/>
      <c r="H24" s="51"/>
      <c r="I24" s="32"/>
      <c r="J24" s="7">
        <f t="shared" si="3"/>
        <v>0</v>
      </c>
      <c r="K24" s="36"/>
      <c r="L24" s="22">
        <v>0</v>
      </c>
      <c r="M24" s="33"/>
      <c r="N24" s="22">
        <v>0</v>
      </c>
      <c r="O24" s="32">
        <v>9</v>
      </c>
      <c r="P24" s="22">
        <v>11</v>
      </c>
      <c r="Q24" s="6"/>
      <c r="R24" s="22">
        <v>0</v>
      </c>
      <c r="S24" s="32"/>
      <c r="T24" s="7">
        <f t="shared" si="7"/>
        <v>0</v>
      </c>
      <c r="U24" s="7"/>
      <c r="V24" s="7">
        <f t="shared" si="8"/>
        <v>0</v>
      </c>
      <c r="W24" s="6"/>
      <c r="X24" s="7">
        <f t="shared" si="9"/>
        <v>0</v>
      </c>
      <c r="Y24" s="7"/>
      <c r="Z24" s="31">
        <f t="shared" si="10"/>
        <v>0</v>
      </c>
      <c r="AA24" s="6"/>
      <c r="AB24" s="7">
        <f t="shared" si="11"/>
        <v>0</v>
      </c>
      <c r="AC24" s="6"/>
      <c r="AD24" s="7"/>
      <c r="AE24" s="8">
        <f t="shared" si="13"/>
        <v>11</v>
      </c>
      <c r="AF24" s="6">
        <f t="shared" si="14"/>
        <v>14</v>
      </c>
      <c r="AG24" s="6"/>
      <c r="AH24" s="16"/>
    </row>
    <row r="25" spans="1:34" x14ac:dyDescent="0.3">
      <c r="A25" s="19">
        <v>15</v>
      </c>
      <c r="B25" s="13"/>
      <c r="C25" s="13"/>
      <c r="D25" s="13"/>
      <c r="E25" s="33"/>
      <c r="F25" s="51"/>
      <c r="G25" s="33"/>
      <c r="H25" s="51"/>
      <c r="I25" s="32"/>
      <c r="J25" s="7">
        <f t="shared" si="3"/>
        <v>0</v>
      </c>
      <c r="K25" s="36"/>
      <c r="L25" s="22">
        <f>IF(K25=0,,($K$9-K25)*$K$7*100/$K$9)</f>
        <v>0</v>
      </c>
      <c r="M25" s="33"/>
      <c r="N25" s="22">
        <v>0</v>
      </c>
      <c r="O25" s="32"/>
      <c r="P25" s="22">
        <f>IF(O25=0,,($O$9-O25)*$O$7*100/$O$9)</f>
        <v>0</v>
      </c>
      <c r="Q25" s="6"/>
      <c r="R25" s="22">
        <v>0</v>
      </c>
      <c r="S25" s="6"/>
      <c r="T25" s="7">
        <f t="shared" si="7"/>
        <v>0</v>
      </c>
      <c r="U25" s="7"/>
      <c r="V25" s="7">
        <f t="shared" si="8"/>
        <v>0</v>
      </c>
      <c r="W25" s="6"/>
      <c r="X25" s="7">
        <f t="shared" si="9"/>
        <v>0</v>
      </c>
      <c r="Y25" s="7"/>
      <c r="Z25" s="31">
        <f t="shared" si="10"/>
        <v>0</v>
      </c>
      <c r="AA25" s="6"/>
      <c r="AB25" s="7">
        <f t="shared" si="11"/>
        <v>0</v>
      </c>
      <c r="AC25" s="6"/>
      <c r="AD25" s="7"/>
      <c r="AE25" s="8">
        <f t="shared" si="13"/>
        <v>0</v>
      </c>
      <c r="AF25" s="6">
        <f t="shared" si="14"/>
        <v>15</v>
      </c>
      <c r="AG25" s="6"/>
      <c r="AH25" s="16"/>
    </row>
    <row r="26" spans="1:34" x14ac:dyDescent="0.3">
      <c r="A26" s="19">
        <v>16</v>
      </c>
      <c r="B26" s="13"/>
      <c r="C26" s="13"/>
      <c r="D26" s="13"/>
      <c r="E26" s="33"/>
      <c r="F26" s="51">
        <f>IF(E26=0,,($E$9-E26)*$E$7*100/$E$9)</f>
        <v>0</v>
      </c>
      <c r="G26" s="33"/>
      <c r="H26" s="51">
        <f>IF(G26=0,,($G$9-G26)*$G$7*100/$G$9)</f>
        <v>0</v>
      </c>
      <c r="I26" s="32"/>
      <c r="J26" s="7">
        <f t="shared" si="3"/>
        <v>0</v>
      </c>
      <c r="K26" s="21"/>
      <c r="L26" s="22">
        <f>IF(K26=0,,($K$9-K26)*$K$7*100/$K$9)</f>
        <v>0</v>
      </c>
      <c r="M26" s="33"/>
      <c r="N26" s="22">
        <f>IF(M26=0,,($M$9-M26)*$M$7*100/$M$9)</f>
        <v>0</v>
      </c>
      <c r="O26" s="32"/>
      <c r="P26" s="22">
        <f>IF(O26=0,,($O$9-O26)*$O$7*100/$O$9)</f>
        <v>0</v>
      </c>
      <c r="Q26" s="6"/>
      <c r="R26" s="22">
        <f>IF(Q26=0,,($Q$9-Q26)*$Q$7*100/$Q$9)</f>
        <v>0</v>
      </c>
      <c r="S26" s="6"/>
      <c r="T26" s="7">
        <f t="shared" si="7"/>
        <v>0</v>
      </c>
      <c r="U26" s="7"/>
      <c r="V26" s="7">
        <f t="shared" si="8"/>
        <v>0</v>
      </c>
      <c r="W26" s="6"/>
      <c r="X26" s="7">
        <f t="shared" si="9"/>
        <v>0</v>
      </c>
      <c r="Y26" s="7"/>
      <c r="Z26" s="31">
        <f t="shared" si="10"/>
        <v>0</v>
      </c>
      <c r="AA26" s="6"/>
      <c r="AB26" s="7">
        <f t="shared" si="11"/>
        <v>0</v>
      </c>
      <c r="AC26" s="6"/>
      <c r="AD26" s="7">
        <f>IF(AC26=0,,($AC$9-AC26)*$AC$7*100/$AC$9)</f>
        <v>0</v>
      </c>
      <c r="AE26" s="8">
        <f t="shared" si="13"/>
        <v>0</v>
      </c>
      <c r="AF26" s="6">
        <f t="shared" si="14"/>
        <v>16</v>
      </c>
      <c r="AG26" s="6"/>
      <c r="AH26" s="16"/>
    </row>
    <row r="27" spans="1:34" x14ac:dyDescent="0.3">
      <c r="A27" s="19">
        <v>17</v>
      </c>
      <c r="B27" s="13"/>
      <c r="C27" s="13"/>
      <c r="D27" s="13"/>
      <c r="E27" s="33"/>
      <c r="F27" s="51"/>
      <c r="G27" s="33"/>
      <c r="H27" s="51">
        <f>IF(G27=0,,($G$9-G27)*$G$7*100/$G$9)</f>
        <v>0</v>
      </c>
      <c r="I27" s="32"/>
      <c r="J27" s="7">
        <f t="shared" si="3"/>
        <v>0</v>
      </c>
      <c r="K27" s="21"/>
      <c r="L27" s="22">
        <f>IF(K27=0,,($K$9-K27)*$K$7*100/$K$9)</f>
        <v>0</v>
      </c>
      <c r="M27" s="33"/>
      <c r="N27" s="22">
        <f>IF(M27=0,,($M$9-M27)*$M$7*100/$M$9)</f>
        <v>0</v>
      </c>
      <c r="O27" s="32"/>
      <c r="P27" s="22">
        <f>IF(O27=0,,($O$9-O27)*$O$7*100/$O$9)</f>
        <v>0</v>
      </c>
      <c r="Q27" s="6"/>
      <c r="R27" s="22">
        <f>IF(Q27=0,,($Q$9-Q27)*$Q$7*100/$Q$9)</f>
        <v>0</v>
      </c>
      <c r="S27" s="41"/>
      <c r="T27" s="7">
        <f t="shared" si="7"/>
        <v>0</v>
      </c>
      <c r="U27" s="7"/>
      <c r="V27" s="7">
        <f t="shared" si="8"/>
        <v>0</v>
      </c>
      <c r="W27" s="6"/>
      <c r="X27" s="7">
        <f t="shared" si="9"/>
        <v>0</v>
      </c>
      <c r="Y27" s="7"/>
      <c r="Z27" s="31">
        <f t="shared" si="10"/>
        <v>0</v>
      </c>
      <c r="AA27" s="6"/>
      <c r="AB27" s="7">
        <f t="shared" si="11"/>
        <v>0</v>
      </c>
      <c r="AC27" s="6"/>
      <c r="AD27" s="7"/>
      <c r="AE27" s="8">
        <f t="shared" si="13"/>
        <v>0</v>
      </c>
      <c r="AF27" s="6">
        <f t="shared" si="14"/>
        <v>17</v>
      </c>
      <c r="AG27" s="6"/>
      <c r="AH27" s="16"/>
    </row>
    <row r="28" spans="1:34" x14ac:dyDescent="0.3">
      <c r="A28" s="19">
        <f t="shared" ref="A28" si="17">AF28</f>
        <v>18</v>
      </c>
      <c r="B28" s="13"/>
      <c r="C28" s="13"/>
      <c r="D28" s="13"/>
      <c r="E28" s="33"/>
      <c r="F28" s="23"/>
      <c r="G28" s="13"/>
      <c r="H28" s="23"/>
      <c r="I28" s="6"/>
      <c r="J28" s="7">
        <f t="shared" ref="J28" si="18">IF(I28=0,,($I$9-I28)*$I$7*100/$I$9)</f>
        <v>0</v>
      </c>
      <c r="K28" s="21"/>
      <c r="L28" s="22"/>
      <c r="M28" s="33"/>
      <c r="N28" s="22"/>
      <c r="O28" s="32"/>
      <c r="P28" s="22">
        <f t="shared" ref="P28" si="19">IF(O28=0,,($O$9-O28)*$O$7*100/$O$9)</f>
        <v>0</v>
      </c>
      <c r="Q28" s="6"/>
      <c r="R28" s="22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31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4"/>
        <v>18</v>
      </c>
      <c r="AG28" s="6">
        <f>COUNTA(E28,G28,I28,K28,O28,Q28,#REF!,AC28,S28)</f>
        <v>1</v>
      </c>
      <c r="AH28" s="16">
        <f t="shared" ref="AH28" si="24">AG28/$G$3</f>
        <v>0.16666666666666666</v>
      </c>
    </row>
    <row r="29" spans="1:34" x14ac:dyDescent="0.3">
      <c r="A29" s="71" t="s">
        <v>11</v>
      </c>
      <c r="B29" s="71"/>
      <c r="C29" s="72"/>
      <c r="D29" s="24"/>
      <c r="E29" s="24">
        <v>8</v>
      </c>
      <c r="F29" s="24"/>
      <c r="G29">
        <f>COUNTA(G11:G28)</f>
        <v>1</v>
      </c>
      <c r="I29">
        <f>COUNTA(I11:I28)</f>
        <v>4</v>
      </c>
      <c r="K29">
        <f>COUNTA(K11:K28)</f>
        <v>1</v>
      </c>
      <c r="L29" s="53"/>
      <c r="M29">
        <f>COUNTA(M11:M28)</f>
        <v>4</v>
      </c>
      <c r="O29">
        <f>COUNTA(O11:O28)</f>
        <v>6</v>
      </c>
      <c r="Q29">
        <f>COUNTA(Q11:Q28)</f>
        <v>0</v>
      </c>
      <c r="S29">
        <f>COUNTA(S11:S28)</f>
        <v>0</v>
      </c>
      <c r="U29">
        <v>8</v>
      </c>
      <c r="W29">
        <v>8</v>
      </c>
      <c r="Y29" s="47">
        <v>8</v>
      </c>
    </row>
    <row r="30" spans="1:34" x14ac:dyDescent="0.3">
      <c r="A30" s="70" t="s">
        <v>18</v>
      </c>
      <c r="B30" s="70"/>
      <c r="C30" s="70"/>
      <c r="E30" s="15">
        <f>E29/$G$2</f>
        <v>0.5714285714285714</v>
      </c>
      <c r="G30" s="15">
        <f>G29/$G$2</f>
        <v>7.1428571428571425E-2</v>
      </c>
      <c r="I30" s="15">
        <f>I29/$G$2</f>
        <v>0.2857142857142857</v>
      </c>
      <c r="K30" s="15">
        <f>K29/$G$2</f>
        <v>7.1428571428571425E-2</v>
      </c>
      <c r="M30" s="15">
        <f>M29/$G$2</f>
        <v>0.2857142857142857</v>
      </c>
      <c r="O30" s="15">
        <f>O29/$G$2</f>
        <v>0.42857142857142855</v>
      </c>
      <c r="Q30" s="15">
        <f>Q29/$G$2</f>
        <v>0</v>
      </c>
      <c r="S30" s="15">
        <f>S29/$G$2</f>
        <v>0</v>
      </c>
      <c r="U30" s="15">
        <f>U29/$G$2</f>
        <v>0.5714285714285714</v>
      </c>
      <c r="W30" s="15">
        <f>W29/$G$2</f>
        <v>0.5714285714285714</v>
      </c>
      <c r="Y30" s="48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X4" sqref="X4"/>
    </sheetView>
  </sheetViews>
  <sheetFormatPr baseColWidth="10" defaultRowHeight="14.4" x14ac:dyDescent="0.3"/>
  <cols>
    <col min="1" max="1" width="10.6640625" customWidth="1"/>
    <col min="2" max="2" width="20.33203125" customWidth="1"/>
    <col min="4" max="4" width="6.77734375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6.44140625" bestFit="1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7" x14ac:dyDescent="0.3">
      <c r="E2" s="67" t="s">
        <v>14</v>
      </c>
      <c r="F2" s="67"/>
      <c r="G2" s="14">
        <f>COUNTA(B11:B54)</f>
        <v>23</v>
      </c>
    </row>
    <row r="3" spans="1:27" x14ac:dyDescent="0.3">
      <c r="E3" s="67" t="s">
        <v>16</v>
      </c>
      <c r="F3" s="67"/>
      <c r="G3" s="14">
        <f>COUNTA(E8:W8)</f>
        <v>4</v>
      </c>
    </row>
    <row r="4" spans="1:27" x14ac:dyDescent="0.3">
      <c r="A4" s="35"/>
      <c r="B4" s="11"/>
      <c r="C4" s="3"/>
      <c r="D4" s="3"/>
    </row>
    <row r="6" spans="1:27" x14ac:dyDescent="0.3">
      <c r="E6" s="1" t="s">
        <v>0</v>
      </c>
      <c r="F6" s="55" t="s">
        <v>366</v>
      </c>
      <c r="G6" s="55"/>
      <c r="H6" s="55" t="s">
        <v>424</v>
      </c>
      <c r="I6" s="55"/>
      <c r="J6" s="55" t="s">
        <v>479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7" x14ac:dyDescent="0.3">
      <c r="E7" s="1" t="s">
        <v>10</v>
      </c>
      <c r="F7" s="57">
        <v>2</v>
      </c>
      <c r="G7" s="58"/>
      <c r="H7" s="57">
        <v>2</v>
      </c>
      <c r="I7" s="58"/>
      <c r="J7" s="57">
        <v>2</v>
      </c>
      <c r="K7" s="58"/>
      <c r="L7" s="57"/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</row>
    <row r="8" spans="1:27" x14ac:dyDescent="0.3">
      <c r="E8" s="1" t="s">
        <v>1</v>
      </c>
      <c r="F8" s="59">
        <v>45942</v>
      </c>
      <c r="G8" s="59"/>
      <c r="H8" s="59">
        <v>45962</v>
      </c>
      <c r="I8" s="59"/>
      <c r="J8" s="59">
        <v>45983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Z8" s="14"/>
    </row>
    <row r="9" spans="1:27" x14ac:dyDescent="0.3">
      <c r="E9" s="1" t="s">
        <v>2</v>
      </c>
      <c r="F9" s="57">
        <v>29</v>
      </c>
      <c r="G9" s="58"/>
      <c r="H9" s="57">
        <v>30</v>
      </c>
      <c r="I9" s="58"/>
      <c r="J9" s="57">
        <v>18</v>
      </c>
      <c r="K9" s="58"/>
      <c r="L9" s="57"/>
      <c r="M9" s="58"/>
      <c r="N9" s="57"/>
      <c r="O9" s="58"/>
      <c r="P9" s="57"/>
      <c r="Q9" s="58"/>
      <c r="R9" s="57"/>
      <c r="S9" s="58"/>
      <c r="T9" s="57"/>
      <c r="U9" s="58"/>
      <c r="V9" s="57"/>
      <c r="W9" s="58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3">
      <c r="A11" s="20">
        <f t="shared" ref="A11:A54" si="0">Y11</f>
        <v>1</v>
      </c>
      <c r="B11" s="21" t="s">
        <v>374</v>
      </c>
      <c r="C11" s="21" t="s">
        <v>125</v>
      </c>
      <c r="D11" s="6"/>
      <c r="E11" s="21" t="s">
        <v>42</v>
      </c>
      <c r="F11" s="6">
        <v>3</v>
      </c>
      <c r="G11" s="7">
        <f t="shared" ref="G11:G48" si="1">IF(F11=0,,($F$9-F11)*$F$7*100/$F$9)</f>
        <v>179.31034482758622</v>
      </c>
      <c r="H11" s="13">
        <v>3</v>
      </c>
      <c r="I11" s="7">
        <f t="shared" ref="I11:I48" si="2">IF(H11=0,,($H$9-H11)*$H$7*100/$H$9)</f>
        <v>180</v>
      </c>
      <c r="J11" s="6">
        <v>2</v>
      </c>
      <c r="K11" s="7">
        <f t="shared" ref="K11:K30" si="3">IF(J11=0,,($J$9-J11)*$J$7*100/$J$9)</f>
        <v>177.77777777777777</v>
      </c>
      <c r="L11" s="6"/>
      <c r="M11" s="7">
        <f t="shared" ref="M11:M48" si="4">IF(L11=0,,($L$9-L11)*$L$7*100/$L$9)</f>
        <v>0</v>
      </c>
      <c r="N11" s="32"/>
      <c r="O11" s="31">
        <f t="shared" ref="O11:O44" si="5">IF(N11=0,,($N$9-N11)*$N$7*100/$N$9)</f>
        <v>0</v>
      </c>
      <c r="P11" s="6"/>
      <c r="Q11" s="7">
        <f t="shared" ref="Q11:Q48" si="6">IF(P11=0,,($P$9-P11)*$P$7*100/$P$9)</f>
        <v>0</v>
      </c>
      <c r="R11" s="6"/>
      <c r="S11" s="7">
        <f t="shared" ref="S11:S42" si="7">IF(R11=0,,($R$9-R11)*$R$7*100/$R$9)</f>
        <v>0</v>
      </c>
      <c r="T11" s="6"/>
      <c r="U11" s="31">
        <f t="shared" ref="U11:U48" si="8">IF(T11=0,,($T$9-T11)*$T$7*100/$T$9)</f>
        <v>0</v>
      </c>
      <c r="V11" s="6"/>
      <c r="W11" s="7"/>
      <c r="X11" s="8">
        <f t="shared" ref="X11:X48" si="9">SUM(G11+I11+K11+M11+O11+Q11+S11+U11+W11)</f>
        <v>537.08812260536399</v>
      </c>
      <c r="Y11" s="6">
        <f t="shared" ref="Y11:Y54" si="10">ROW(B11)-10</f>
        <v>1</v>
      </c>
      <c r="Z11" s="6">
        <f t="shared" ref="Z11:Z54" si="11">COUNTA(F11,H11,L11,N11,P11,T11,R11)</f>
        <v>2</v>
      </c>
      <c r="AA11" s="16">
        <f t="shared" ref="AA11:AA54" si="12">Z11/$G$3</f>
        <v>0.5</v>
      </c>
    </row>
    <row r="12" spans="1:27" x14ac:dyDescent="0.3">
      <c r="A12" s="20">
        <f t="shared" si="0"/>
        <v>2</v>
      </c>
      <c r="B12" s="21" t="s">
        <v>88</v>
      </c>
      <c r="C12" s="21" t="s">
        <v>124</v>
      </c>
      <c r="D12" s="13"/>
      <c r="E12" s="21" t="s">
        <v>42</v>
      </c>
      <c r="F12" s="6">
        <v>2</v>
      </c>
      <c r="G12" s="7">
        <f t="shared" si="1"/>
        <v>186.20689655172413</v>
      </c>
      <c r="H12" s="13">
        <v>5</v>
      </c>
      <c r="I12" s="7">
        <f t="shared" si="2"/>
        <v>166.66666666666666</v>
      </c>
      <c r="J12" s="6">
        <v>5</v>
      </c>
      <c r="K12" s="7">
        <f t="shared" si="3"/>
        <v>144.44444444444446</v>
      </c>
      <c r="L12" s="6"/>
      <c r="M12" s="7">
        <f t="shared" si="4"/>
        <v>0</v>
      </c>
      <c r="N12" s="32"/>
      <c r="O12" s="31">
        <f t="shared" si="5"/>
        <v>0</v>
      </c>
      <c r="P12" s="32"/>
      <c r="Q12" s="31">
        <f t="shared" si="6"/>
        <v>0</v>
      </c>
      <c r="R12" s="6"/>
      <c r="S12" s="7">
        <f t="shared" si="7"/>
        <v>0</v>
      </c>
      <c r="T12" s="32"/>
      <c r="U12" s="31">
        <f t="shared" si="8"/>
        <v>0</v>
      </c>
      <c r="V12" s="6"/>
      <c r="W12" s="7">
        <f t="shared" ref="W12:W48" si="13">IF(V12=0,,($V$9-V12)*$V$7*100/$V$9)</f>
        <v>0</v>
      </c>
      <c r="X12" s="8">
        <f t="shared" si="9"/>
        <v>497.31800766283527</v>
      </c>
      <c r="Y12" s="6">
        <f t="shared" si="10"/>
        <v>2</v>
      </c>
      <c r="Z12" s="6">
        <f t="shared" si="11"/>
        <v>2</v>
      </c>
      <c r="AA12" s="16">
        <f t="shared" si="12"/>
        <v>0.5</v>
      </c>
    </row>
    <row r="13" spans="1:27" x14ac:dyDescent="0.3">
      <c r="A13" s="20">
        <f t="shared" si="0"/>
        <v>3</v>
      </c>
      <c r="B13" s="21" t="s">
        <v>126</v>
      </c>
      <c r="C13" s="21" t="s">
        <v>70</v>
      </c>
      <c r="D13" s="6"/>
      <c r="E13" s="21" t="s">
        <v>42</v>
      </c>
      <c r="F13" s="6">
        <v>17</v>
      </c>
      <c r="G13" s="7">
        <f t="shared" si="1"/>
        <v>82.758620689655174</v>
      </c>
      <c r="H13" s="13">
        <v>12</v>
      </c>
      <c r="I13" s="7">
        <f t="shared" si="2"/>
        <v>120</v>
      </c>
      <c r="J13" s="6">
        <v>3</v>
      </c>
      <c r="K13" s="7">
        <f t="shared" si="3"/>
        <v>166.66666666666666</v>
      </c>
      <c r="L13" s="6"/>
      <c r="M13" s="7">
        <f t="shared" si="4"/>
        <v>0</v>
      </c>
      <c r="N13" s="32"/>
      <c r="O13" s="31">
        <f t="shared" si="5"/>
        <v>0</v>
      </c>
      <c r="P13" s="32"/>
      <c r="Q13" s="31">
        <f t="shared" si="6"/>
        <v>0</v>
      </c>
      <c r="R13" s="6"/>
      <c r="S13" s="7">
        <f t="shared" si="7"/>
        <v>0</v>
      </c>
      <c r="T13" s="6"/>
      <c r="U13" s="31">
        <f t="shared" si="8"/>
        <v>0</v>
      </c>
      <c r="V13" s="6"/>
      <c r="W13" s="7">
        <f t="shared" si="13"/>
        <v>0</v>
      </c>
      <c r="X13" s="8">
        <f t="shared" si="9"/>
        <v>369.42528735632186</v>
      </c>
      <c r="Y13" s="6">
        <f t="shared" si="10"/>
        <v>3</v>
      </c>
      <c r="Z13" s="6">
        <f t="shared" si="11"/>
        <v>2</v>
      </c>
      <c r="AA13" s="16">
        <f t="shared" si="12"/>
        <v>0.5</v>
      </c>
    </row>
    <row r="14" spans="1:27" x14ac:dyDescent="0.3">
      <c r="A14" s="20">
        <f t="shared" si="0"/>
        <v>4</v>
      </c>
      <c r="B14" s="21" t="s">
        <v>377</v>
      </c>
      <c r="C14" s="21" t="s">
        <v>378</v>
      </c>
      <c r="D14" s="13"/>
      <c r="E14" s="21" t="s">
        <v>42</v>
      </c>
      <c r="F14" s="6">
        <v>16</v>
      </c>
      <c r="G14" s="7">
        <f t="shared" si="1"/>
        <v>89.65517241379311</v>
      </c>
      <c r="H14" s="13">
        <v>11</v>
      </c>
      <c r="I14" s="7">
        <f t="shared" si="2"/>
        <v>126.66666666666667</v>
      </c>
      <c r="J14" s="6">
        <v>6</v>
      </c>
      <c r="K14" s="7">
        <f t="shared" si="3"/>
        <v>133.33333333333334</v>
      </c>
      <c r="L14" s="6"/>
      <c r="M14" s="7">
        <f t="shared" si="4"/>
        <v>0</v>
      </c>
      <c r="N14" s="32"/>
      <c r="O14" s="31">
        <f t="shared" si="5"/>
        <v>0</v>
      </c>
      <c r="P14" s="32"/>
      <c r="Q14" s="31">
        <f t="shared" si="6"/>
        <v>0</v>
      </c>
      <c r="R14" s="30"/>
      <c r="S14" s="7">
        <f t="shared" si="7"/>
        <v>0</v>
      </c>
      <c r="T14" s="34"/>
      <c r="U14" s="31">
        <f t="shared" si="8"/>
        <v>0</v>
      </c>
      <c r="V14" s="30"/>
      <c r="W14" s="7">
        <f t="shared" si="13"/>
        <v>0</v>
      </c>
      <c r="X14" s="8">
        <f t="shared" si="9"/>
        <v>349.65517241379314</v>
      </c>
      <c r="Y14" s="6">
        <f t="shared" si="10"/>
        <v>4</v>
      </c>
      <c r="Z14" s="6">
        <f t="shared" si="11"/>
        <v>2</v>
      </c>
      <c r="AA14" s="16">
        <f t="shared" si="12"/>
        <v>0.5</v>
      </c>
    </row>
    <row r="15" spans="1:27" x14ac:dyDescent="0.3">
      <c r="A15" s="20">
        <f t="shared" si="0"/>
        <v>5</v>
      </c>
      <c r="B15" s="21" t="s">
        <v>379</v>
      </c>
      <c r="C15" s="21" t="s">
        <v>380</v>
      </c>
      <c r="D15" s="6"/>
      <c r="E15" s="21" t="s">
        <v>42</v>
      </c>
      <c r="F15" s="6">
        <v>20</v>
      </c>
      <c r="G15" s="7">
        <f t="shared" si="1"/>
        <v>62.068965517241381</v>
      </c>
      <c r="H15" s="13">
        <v>14</v>
      </c>
      <c r="I15" s="7">
        <f t="shared" si="2"/>
        <v>106.66666666666667</v>
      </c>
      <c r="J15" s="6">
        <v>7</v>
      </c>
      <c r="K15" s="7">
        <f t="shared" si="3"/>
        <v>122.22222222222223</v>
      </c>
      <c r="L15" s="6"/>
      <c r="M15" s="7">
        <f t="shared" si="4"/>
        <v>0</v>
      </c>
      <c r="N15" s="32"/>
      <c r="O15" s="31">
        <f t="shared" si="5"/>
        <v>0</v>
      </c>
      <c r="P15" s="32"/>
      <c r="Q15" s="31">
        <f t="shared" si="6"/>
        <v>0</v>
      </c>
      <c r="R15" s="6"/>
      <c r="S15" s="7">
        <f t="shared" si="7"/>
        <v>0</v>
      </c>
      <c r="T15" s="32"/>
      <c r="U15" s="31">
        <f t="shared" si="8"/>
        <v>0</v>
      </c>
      <c r="V15" s="6"/>
      <c r="W15" s="7">
        <f t="shared" si="13"/>
        <v>0</v>
      </c>
      <c r="X15" s="8">
        <f t="shared" si="9"/>
        <v>290.95785440613031</v>
      </c>
      <c r="Y15" s="6">
        <f t="shared" si="10"/>
        <v>5</v>
      </c>
      <c r="Z15" s="6">
        <f t="shared" si="11"/>
        <v>2</v>
      </c>
      <c r="AA15" s="16">
        <f t="shared" si="12"/>
        <v>0.5</v>
      </c>
    </row>
    <row r="16" spans="1:27" x14ac:dyDescent="0.3">
      <c r="A16" s="20">
        <f t="shared" si="0"/>
        <v>6</v>
      </c>
      <c r="B16" s="21" t="s">
        <v>375</v>
      </c>
      <c r="C16" s="21" t="s">
        <v>376</v>
      </c>
      <c r="D16" s="6"/>
      <c r="E16" s="21" t="s">
        <v>42</v>
      </c>
      <c r="F16" s="6">
        <v>13</v>
      </c>
      <c r="G16" s="7">
        <f t="shared" si="1"/>
        <v>110.34482758620689</v>
      </c>
      <c r="H16" s="13"/>
      <c r="I16" s="7">
        <f t="shared" si="2"/>
        <v>0</v>
      </c>
      <c r="J16" s="6">
        <v>8</v>
      </c>
      <c r="K16" s="7">
        <f t="shared" si="3"/>
        <v>111.11111111111111</v>
      </c>
      <c r="L16" s="6"/>
      <c r="M16" s="7">
        <f t="shared" si="4"/>
        <v>0</v>
      </c>
      <c r="N16" s="32"/>
      <c r="O16" s="31">
        <f t="shared" si="5"/>
        <v>0</v>
      </c>
      <c r="P16" s="32"/>
      <c r="Q16" s="31">
        <f t="shared" si="6"/>
        <v>0</v>
      </c>
      <c r="R16" s="6"/>
      <c r="S16" s="7">
        <f t="shared" si="7"/>
        <v>0</v>
      </c>
      <c r="T16" s="32"/>
      <c r="U16" s="31">
        <f t="shared" si="8"/>
        <v>0</v>
      </c>
      <c r="V16" s="6"/>
      <c r="W16" s="7">
        <f t="shared" si="13"/>
        <v>0</v>
      </c>
      <c r="X16" s="8">
        <f t="shared" si="9"/>
        <v>221.455938697318</v>
      </c>
      <c r="Y16" s="6">
        <f t="shared" si="10"/>
        <v>6</v>
      </c>
      <c r="Z16" s="6">
        <f t="shared" si="11"/>
        <v>1</v>
      </c>
      <c r="AA16" s="16">
        <f t="shared" si="12"/>
        <v>0.25</v>
      </c>
    </row>
    <row r="17" spans="1:27" x14ac:dyDescent="0.3">
      <c r="A17" s="20">
        <f t="shared" si="0"/>
        <v>7</v>
      </c>
      <c r="B17" s="21" t="s">
        <v>203</v>
      </c>
      <c r="C17" s="21" t="s">
        <v>200</v>
      </c>
      <c r="D17" s="6"/>
      <c r="E17" s="21" t="s">
        <v>42</v>
      </c>
      <c r="F17" s="6">
        <v>19</v>
      </c>
      <c r="G17" s="7">
        <f t="shared" si="1"/>
        <v>68.965517241379317</v>
      </c>
      <c r="H17" s="13">
        <v>26</v>
      </c>
      <c r="I17" s="7">
        <f t="shared" si="2"/>
        <v>26.666666666666668</v>
      </c>
      <c r="J17" s="6">
        <v>9</v>
      </c>
      <c r="K17" s="7">
        <f t="shared" si="3"/>
        <v>100</v>
      </c>
      <c r="L17" s="6"/>
      <c r="M17" s="7">
        <f t="shared" si="4"/>
        <v>0</v>
      </c>
      <c r="N17" s="32"/>
      <c r="O17" s="31">
        <f t="shared" si="5"/>
        <v>0</v>
      </c>
      <c r="P17" s="32"/>
      <c r="Q17" s="31">
        <f t="shared" si="6"/>
        <v>0</v>
      </c>
      <c r="R17" s="6"/>
      <c r="S17" s="7">
        <f t="shared" si="7"/>
        <v>0</v>
      </c>
      <c r="T17" s="32"/>
      <c r="U17" s="31">
        <f t="shared" si="8"/>
        <v>0</v>
      </c>
      <c r="V17" s="6"/>
      <c r="W17" s="7">
        <f t="shared" si="13"/>
        <v>0</v>
      </c>
      <c r="X17" s="8">
        <f t="shared" si="9"/>
        <v>195.63218390804599</v>
      </c>
      <c r="Y17" s="6">
        <f t="shared" si="10"/>
        <v>7</v>
      </c>
      <c r="Z17" s="6">
        <f t="shared" si="11"/>
        <v>2</v>
      </c>
      <c r="AA17" s="16">
        <f t="shared" si="12"/>
        <v>0.5</v>
      </c>
    </row>
    <row r="18" spans="1:27" x14ac:dyDescent="0.3">
      <c r="A18" s="20">
        <f t="shared" si="0"/>
        <v>8</v>
      </c>
      <c r="B18" s="21" t="s">
        <v>373</v>
      </c>
      <c r="C18" s="21" t="s">
        <v>109</v>
      </c>
      <c r="D18" s="13"/>
      <c r="E18" s="21" t="s">
        <v>45</v>
      </c>
      <c r="F18" s="6">
        <v>1</v>
      </c>
      <c r="G18" s="7">
        <f t="shared" si="1"/>
        <v>193.10344827586206</v>
      </c>
      <c r="H18" s="13"/>
      <c r="I18" s="7">
        <f t="shared" si="2"/>
        <v>0</v>
      </c>
      <c r="J18" s="6"/>
      <c r="K18" s="7">
        <f t="shared" si="3"/>
        <v>0</v>
      </c>
      <c r="L18" s="6"/>
      <c r="M18" s="7">
        <f t="shared" si="4"/>
        <v>0</v>
      </c>
      <c r="N18" s="32"/>
      <c r="O18" s="31">
        <f t="shared" si="5"/>
        <v>0</v>
      </c>
      <c r="P18" s="32"/>
      <c r="Q18" s="31">
        <f t="shared" si="6"/>
        <v>0</v>
      </c>
      <c r="R18" s="6"/>
      <c r="S18" s="7">
        <f t="shared" si="7"/>
        <v>0</v>
      </c>
      <c r="T18" s="32"/>
      <c r="U18" s="31">
        <f t="shared" si="8"/>
        <v>0</v>
      </c>
      <c r="V18" s="6"/>
      <c r="W18" s="7">
        <f t="shared" si="13"/>
        <v>0</v>
      </c>
      <c r="X18" s="8">
        <f t="shared" si="9"/>
        <v>193.10344827586206</v>
      </c>
      <c r="Y18" s="6">
        <f t="shared" si="10"/>
        <v>8</v>
      </c>
      <c r="Z18" s="6">
        <f t="shared" si="11"/>
        <v>1</v>
      </c>
      <c r="AA18" s="16">
        <f t="shared" si="12"/>
        <v>0.25</v>
      </c>
    </row>
    <row r="19" spans="1:27" x14ac:dyDescent="0.3">
      <c r="A19" s="20">
        <f t="shared" si="0"/>
        <v>9</v>
      </c>
      <c r="B19" s="21" t="s">
        <v>55</v>
      </c>
      <c r="C19" s="21" t="s">
        <v>449</v>
      </c>
      <c r="D19" s="6"/>
      <c r="E19" s="21" t="s">
        <v>42</v>
      </c>
      <c r="F19" s="6"/>
      <c r="G19" s="7">
        <f t="shared" si="1"/>
        <v>0</v>
      </c>
      <c r="H19" s="13">
        <v>13</v>
      </c>
      <c r="I19" s="7">
        <f t="shared" si="2"/>
        <v>113.33333333333333</v>
      </c>
      <c r="J19" s="6">
        <v>11</v>
      </c>
      <c r="K19" s="7">
        <f t="shared" si="3"/>
        <v>77.777777777777771</v>
      </c>
      <c r="L19" s="6"/>
      <c r="M19" s="7">
        <f t="shared" si="4"/>
        <v>0</v>
      </c>
      <c r="N19" s="32"/>
      <c r="O19" s="31">
        <f t="shared" si="5"/>
        <v>0</v>
      </c>
      <c r="P19" s="32"/>
      <c r="Q19" s="31">
        <f t="shared" si="6"/>
        <v>0</v>
      </c>
      <c r="R19" s="6"/>
      <c r="S19" s="7">
        <f t="shared" si="7"/>
        <v>0</v>
      </c>
      <c r="T19" s="6"/>
      <c r="U19" s="31">
        <f t="shared" si="8"/>
        <v>0</v>
      </c>
      <c r="V19" s="6"/>
      <c r="W19" s="7">
        <f t="shared" si="13"/>
        <v>0</v>
      </c>
      <c r="X19" s="8">
        <f t="shared" si="9"/>
        <v>191.11111111111109</v>
      </c>
      <c r="Y19" s="6">
        <f t="shared" si="10"/>
        <v>9</v>
      </c>
      <c r="Z19" s="6">
        <f t="shared" si="11"/>
        <v>1</v>
      </c>
      <c r="AA19" s="16">
        <f t="shared" si="12"/>
        <v>0.25</v>
      </c>
    </row>
    <row r="20" spans="1:27" x14ac:dyDescent="0.3">
      <c r="A20" s="20">
        <f t="shared" si="0"/>
        <v>10</v>
      </c>
      <c r="B20" s="21" t="s">
        <v>167</v>
      </c>
      <c r="C20" s="21" t="s">
        <v>162</v>
      </c>
      <c r="D20" s="13"/>
      <c r="E20" s="21" t="s">
        <v>156</v>
      </c>
      <c r="F20" s="6"/>
      <c r="G20" s="7">
        <f t="shared" si="1"/>
        <v>0</v>
      </c>
      <c r="H20" s="13">
        <v>15</v>
      </c>
      <c r="I20" s="7">
        <f t="shared" si="2"/>
        <v>100</v>
      </c>
      <c r="J20" s="6">
        <v>10</v>
      </c>
      <c r="K20" s="7">
        <f t="shared" si="3"/>
        <v>88.888888888888886</v>
      </c>
      <c r="L20" s="6"/>
      <c r="M20" s="7">
        <f t="shared" si="4"/>
        <v>0</v>
      </c>
      <c r="N20" s="32"/>
      <c r="O20" s="31">
        <f t="shared" si="5"/>
        <v>0</v>
      </c>
      <c r="P20" s="32"/>
      <c r="Q20" s="31">
        <f t="shared" si="6"/>
        <v>0</v>
      </c>
      <c r="R20" s="30"/>
      <c r="S20" s="7">
        <f t="shared" si="7"/>
        <v>0</v>
      </c>
      <c r="T20" s="34"/>
      <c r="U20" s="31">
        <f t="shared" si="8"/>
        <v>0</v>
      </c>
      <c r="V20" s="30"/>
      <c r="W20" s="7">
        <f t="shared" si="13"/>
        <v>0</v>
      </c>
      <c r="X20" s="8">
        <f t="shared" si="9"/>
        <v>188.88888888888889</v>
      </c>
      <c r="Y20" s="6">
        <f t="shared" si="10"/>
        <v>10</v>
      </c>
      <c r="Z20" s="6">
        <f t="shared" si="11"/>
        <v>1</v>
      </c>
      <c r="AA20" s="16">
        <f t="shared" si="12"/>
        <v>0.25</v>
      </c>
    </row>
    <row r="21" spans="1:27" x14ac:dyDescent="0.3">
      <c r="A21" s="20">
        <f t="shared" si="0"/>
        <v>11</v>
      </c>
      <c r="B21" s="21" t="s">
        <v>574</v>
      </c>
      <c r="C21" s="21" t="s">
        <v>575</v>
      </c>
      <c r="D21" s="13"/>
      <c r="E21" s="21" t="s">
        <v>496</v>
      </c>
      <c r="F21" s="6"/>
      <c r="G21" s="7">
        <f t="shared" si="1"/>
        <v>0</v>
      </c>
      <c r="H21" s="13"/>
      <c r="I21" s="7">
        <f t="shared" si="2"/>
        <v>0</v>
      </c>
      <c r="J21" s="6">
        <v>1</v>
      </c>
      <c r="K21" s="7">
        <f t="shared" si="3"/>
        <v>188.88888888888889</v>
      </c>
      <c r="L21" s="6"/>
      <c r="M21" s="7">
        <f t="shared" si="4"/>
        <v>0</v>
      </c>
      <c r="N21" s="32"/>
      <c r="O21" s="31">
        <f t="shared" si="5"/>
        <v>0</v>
      </c>
      <c r="P21" s="32"/>
      <c r="Q21" s="31">
        <f t="shared" si="6"/>
        <v>0</v>
      </c>
      <c r="R21" s="6"/>
      <c r="S21" s="7">
        <f t="shared" si="7"/>
        <v>0</v>
      </c>
      <c r="T21" s="32"/>
      <c r="U21" s="31">
        <f t="shared" si="8"/>
        <v>0</v>
      </c>
      <c r="V21" s="6"/>
      <c r="W21" s="7">
        <f t="shared" si="13"/>
        <v>0</v>
      </c>
      <c r="X21" s="8">
        <f t="shared" si="9"/>
        <v>188.88888888888889</v>
      </c>
      <c r="Y21" s="6">
        <f t="shared" si="10"/>
        <v>11</v>
      </c>
      <c r="Z21" s="6">
        <f t="shared" si="11"/>
        <v>0</v>
      </c>
      <c r="AA21" s="16">
        <f t="shared" si="12"/>
        <v>0</v>
      </c>
    </row>
    <row r="22" spans="1:27" x14ac:dyDescent="0.3">
      <c r="A22" s="20">
        <f t="shared" si="0"/>
        <v>12</v>
      </c>
      <c r="B22" s="21" t="s">
        <v>577</v>
      </c>
      <c r="C22" s="21" t="s">
        <v>576</v>
      </c>
      <c r="D22" s="13"/>
      <c r="E22" s="21" t="s">
        <v>42</v>
      </c>
      <c r="F22" s="6"/>
      <c r="G22" s="7">
        <f t="shared" si="1"/>
        <v>0</v>
      </c>
      <c r="H22" s="13"/>
      <c r="I22" s="7">
        <f t="shared" si="2"/>
        <v>0</v>
      </c>
      <c r="J22" s="6">
        <v>3</v>
      </c>
      <c r="K22" s="7">
        <f t="shared" si="3"/>
        <v>166.66666666666666</v>
      </c>
      <c r="L22" s="6"/>
      <c r="M22" s="7">
        <f t="shared" si="4"/>
        <v>0</v>
      </c>
      <c r="N22" s="32"/>
      <c r="O22" s="31">
        <f t="shared" si="5"/>
        <v>0</v>
      </c>
      <c r="P22" s="32"/>
      <c r="Q22" s="31">
        <f t="shared" si="6"/>
        <v>0</v>
      </c>
      <c r="R22" s="6"/>
      <c r="S22" s="7">
        <f t="shared" si="7"/>
        <v>0</v>
      </c>
      <c r="T22" s="32"/>
      <c r="U22" s="31">
        <f t="shared" si="8"/>
        <v>0</v>
      </c>
      <c r="V22" s="6"/>
      <c r="W22" s="7">
        <f t="shared" si="13"/>
        <v>0</v>
      </c>
      <c r="X22" s="8">
        <f t="shared" si="9"/>
        <v>166.66666666666666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3">
      <c r="A23" s="20">
        <f t="shared" si="0"/>
        <v>13</v>
      </c>
      <c r="B23" s="21" t="s">
        <v>85</v>
      </c>
      <c r="C23" s="21" t="s">
        <v>450</v>
      </c>
      <c r="D23" s="6"/>
      <c r="E23" s="21" t="s">
        <v>42</v>
      </c>
      <c r="F23" s="6"/>
      <c r="G23" s="7">
        <f t="shared" si="1"/>
        <v>0</v>
      </c>
      <c r="H23" s="13">
        <v>19</v>
      </c>
      <c r="I23" s="7">
        <f t="shared" si="2"/>
        <v>73.333333333333329</v>
      </c>
      <c r="J23" s="6"/>
      <c r="K23" s="7">
        <f t="shared" si="3"/>
        <v>0</v>
      </c>
      <c r="L23" s="6"/>
      <c r="M23" s="7">
        <f t="shared" si="4"/>
        <v>0</v>
      </c>
      <c r="N23" s="32"/>
      <c r="O23" s="31">
        <f t="shared" si="5"/>
        <v>0</v>
      </c>
      <c r="P23" s="32"/>
      <c r="Q23" s="31">
        <f t="shared" si="6"/>
        <v>0</v>
      </c>
      <c r="R23" s="6"/>
      <c r="S23" s="7">
        <f t="shared" si="7"/>
        <v>0</v>
      </c>
      <c r="T23" s="6"/>
      <c r="U23" s="31">
        <f t="shared" si="8"/>
        <v>0</v>
      </c>
      <c r="V23" s="6"/>
      <c r="W23" s="7">
        <f t="shared" si="13"/>
        <v>0</v>
      </c>
      <c r="X23" s="8">
        <f t="shared" si="9"/>
        <v>73.333333333333329</v>
      </c>
      <c r="Y23" s="6">
        <f t="shared" si="10"/>
        <v>13</v>
      </c>
      <c r="Z23" s="6">
        <f t="shared" si="11"/>
        <v>1</v>
      </c>
      <c r="AA23" s="16">
        <f t="shared" si="12"/>
        <v>0.25</v>
      </c>
    </row>
    <row r="24" spans="1:27" x14ac:dyDescent="0.3">
      <c r="A24" s="20">
        <f t="shared" si="0"/>
        <v>14</v>
      </c>
      <c r="B24" s="21" t="s">
        <v>578</v>
      </c>
      <c r="C24" s="21" t="s">
        <v>579</v>
      </c>
      <c r="D24" s="6"/>
      <c r="E24" s="21" t="s">
        <v>42</v>
      </c>
      <c r="F24" s="6"/>
      <c r="G24" s="7">
        <f t="shared" si="1"/>
        <v>0</v>
      </c>
      <c r="H24" s="13"/>
      <c r="I24" s="7">
        <f t="shared" si="2"/>
        <v>0</v>
      </c>
      <c r="J24" s="6">
        <v>12</v>
      </c>
      <c r="K24" s="7">
        <f t="shared" si="3"/>
        <v>66.666666666666671</v>
      </c>
      <c r="L24" s="6"/>
      <c r="M24" s="7">
        <f t="shared" si="4"/>
        <v>0</v>
      </c>
      <c r="N24" s="32"/>
      <c r="O24" s="31">
        <f t="shared" si="5"/>
        <v>0</v>
      </c>
      <c r="P24" s="32"/>
      <c r="Q24" s="31">
        <f t="shared" si="6"/>
        <v>0</v>
      </c>
      <c r="R24" s="6"/>
      <c r="S24" s="7">
        <f t="shared" si="7"/>
        <v>0</v>
      </c>
      <c r="T24" s="6"/>
      <c r="U24" s="31">
        <f t="shared" si="8"/>
        <v>0</v>
      </c>
      <c r="V24" s="6"/>
      <c r="W24" s="7">
        <f t="shared" si="13"/>
        <v>0</v>
      </c>
      <c r="X24" s="8">
        <f t="shared" si="9"/>
        <v>66.666666666666671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3">
      <c r="A25" s="20">
        <f t="shared" si="0"/>
        <v>15</v>
      </c>
      <c r="B25" s="21" t="s">
        <v>580</v>
      </c>
      <c r="C25" s="21" t="s">
        <v>370</v>
      </c>
      <c r="D25" s="13"/>
      <c r="E25" s="21" t="s">
        <v>163</v>
      </c>
      <c r="F25" s="6"/>
      <c r="G25" s="7">
        <f t="shared" si="1"/>
        <v>0</v>
      </c>
      <c r="H25" s="13"/>
      <c r="I25" s="7">
        <f t="shared" si="2"/>
        <v>0</v>
      </c>
      <c r="J25" s="6">
        <v>13</v>
      </c>
      <c r="K25" s="7">
        <f t="shared" si="3"/>
        <v>55.555555555555557</v>
      </c>
      <c r="L25" s="6"/>
      <c r="M25" s="7">
        <f t="shared" si="4"/>
        <v>0</v>
      </c>
      <c r="N25" s="32"/>
      <c r="O25" s="31">
        <f t="shared" si="5"/>
        <v>0</v>
      </c>
      <c r="P25" s="32"/>
      <c r="Q25" s="31">
        <f t="shared" si="6"/>
        <v>0</v>
      </c>
      <c r="R25" s="30"/>
      <c r="S25" s="7">
        <f t="shared" si="7"/>
        <v>0</v>
      </c>
      <c r="T25" s="34"/>
      <c r="U25" s="31">
        <f t="shared" si="8"/>
        <v>0</v>
      </c>
      <c r="V25" s="30"/>
      <c r="W25" s="7">
        <f t="shared" si="13"/>
        <v>0</v>
      </c>
      <c r="X25" s="8">
        <f t="shared" si="9"/>
        <v>55.555555555555557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3">
      <c r="A26" s="20">
        <f t="shared" si="0"/>
        <v>16</v>
      </c>
      <c r="B26" s="21" t="s">
        <v>382</v>
      </c>
      <c r="C26" s="21" t="s">
        <v>383</v>
      </c>
      <c r="D26" s="6"/>
      <c r="E26" s="21" t="s">
        <v>42</v>
      </c>
      <c r="F26" s="6">
        <v>26</v>
      </c>
      <c r="G26" s="7">
        <f t="shared" si="1"/>
        <v>20.689655172413794</v>
      </c>
      <c r="H26" s="13"/>
      <c r="I26" s="7">
        <f t="shared" si="2"/>
        <v>0</v>
      </c>
      <c r="J26" s="6">
        <v>15</v>
      </c>
      <c r="K26" s="7">
        <f t="shared" si="3"/>
        <v>33.333333333333336</v>
      </c>
      <c r="L26" s="6"/>
      <c r="M26" s="7">
        <f t="shared" si="4"/>
        <v>0</v>
      </c>
      <c r="N26" s="32"/>
      <c r="O26" s="31">
        <f t="shared" si="5"/>
        <v>0</v>
      </c>
      <c r="P26" s="32"/>
      <c r="Q26" s="31">
        <f t="shared" si="6"/>
        <v>0</v>
      </c>
      <c r="R26" s="6"/>
      <c r="S26" s="7">
        <f t="shared" si="7"/>
        <v>0</v>
      </c>
      <c r="T26" s="32"/>
      <c r="U26" s="31">
        <f t="shared" si="8"/>
        <v>0</v>
      </c>
      <c r="V26" s="6"/>
      <c r="W26" s="7">
        <f t="shared" si="13"/>
        <v>0</v>
      </c>
      <c r="X26" s="8">
        <f t="shared" si="9"/>
        <v>54.022988505747129</v>
      </c>
      <c r="Y26" s="6">
        <f t="shared" si="10"/>
        <v>16</v>
      </c>
      <c r="Z26" s="6">
        <f t="shared" si="11"/>
        <v>1</v>
      </c>
      <c r="AA26" s="16">
        <f t="shared" si="12"/>
        <v>0.25</v>
      </c>
    </row>
    <row r="27" spans="1:27" x14ac:dyDescent="0.3">
      <c r="A27" s="20">
        <f t="shared" si="0"/>
        <v>17</v>
      </c>
      <c r="B27" s="21" t="s">
        <v>581</v>
      </c>
      <c r="C27" s="21" t="s">
        <v>582</v>
      </c>
      <c r="D27" s="6"/>
      <c r="E27" s="21" t="s">
        <v>42</v>
      </c>
      <c r="F27" s="6"/>
      <c r="G27" s="7">
        <f t="shared" si="1"/>
        <v>0</v>
      </c>
      <c r="H27" s="13"/>
      <c r="I27" s="7">
        <f t="shared" si="2"/>
        <v>0</v>
      </c>
      <c r="J27" s="6">
        <v>14</v>
      </c>
      <c r="K27" s="7">
        <f t="shared" si="3"/>
        <v>44.444444444444443</v>
      </c>
      <c r="L27" s="6"/>
      <c r="M27" s="7">
        <f t="shared" si="4"/>
        <v>0</v>
      </c>
      <c r="N27" s="32"/>
      <c r="O27" s="31">
        <f t="shared" si="5"/>
        <v>0</v>
      </c>
      <c r="P27" s="32"/>
      <c r="Q27" s="31">
        <f t="shared" si="6"/>
        <v>0</v>
      </c>
      <c r="R27" s="6"/>
      <c r="S27" s="7">
        <f t="shared" si="7"/>
        <v>0</v>
      </c>
      <c r="T27" s="6"/>
      <c r="U27" s="31">
        <f t="shared" si="8"/>
        <v>0</v>
      </c>
      <c r="V27" s="6"/>
      <c r="W27" s="7">
        <f t="shared" si="13"/>
        <v>0</v>
      </c>
      <c r="X27" s="8">
        <f t="shared" si="9"/>
        <v>44.444444444444443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3">
      <c r="A28" s="20">
        <f t="shared" si="0"/>
        <v>18</v>
      </c>
      <c r="B28" s="21" t="s">
        <v>381</v>
      </c>
      <c r="C28" s="21" t="s">
        <v>110</v>
      </c>
      <c r="D28" s="13"/>
      <c r="E28" s="21" t="s">
        <v>45</v>
      </c>
      <c r="F28" s="6">
        <v>24</v>
      </c>
      <c r="G28" s="7">
        <f t="shared" si="1"/>
        <v>34.482758620689658</v>
      </c>
      <c r="H28" s="13"/>
      <c r="I28" s="7">
        <f t="shared" si="2"/>
        <v>0</v>
      </c>
      <c r="J28" s="6"/>
      <c r="K28" s="7">
        <f t="shared" si="3"/>
        <v>0</v>
      </c>
      <c r="L28" s="6"/>
      <c r="M28" s="7">
        <f t="shared" si="4"/>
        <v>0</v>
      </c>
      <c r="N28" s="32"/>
      <c r="O28" s="31">
        <f t="shared" si="5"/>
        <v>0</v>
      </c>
      <c r="P28" s="32"/>
      <c r="Q28" s="31">
        <f t="shared" si="6"/>
        <v>0</v>
      </c>
      <c r="R28" s="30"/>
      <c r="S28" s="7">
        <f t="shared" si="7"/>
        <v>0</v>
      </c>
      <c r="T28" s="34"/>
      <c r="U28" s="31">
        <f t="shared" si="8"/>
        <v>0</v>
      </c>
      <c r="V28" s="30"/>
      <c r="W28" s="7">
        <f t="shared" si="13"/>
        <v>0</v>
      </c>
      <c r="X28" s="8">
        <f t="shared" si="9"/>
        <v>34.482758620689658</v>
      </c>
      <c r="Y28" s="6">
        <f t="shared" si="10"/>
        <v>18</v>
      </c>
      <c r="Z28" s="6">
        <f t="shared" si="11"/>
        <v>1</v>
      </c>
      <c r="AA28" s="16">
        <f t="shared" si="12"/>
        <v>0.25</v>
      </c>
    </row>
    <row r="29" spans="1:27" x14ac:dyDescent="0.3">
      <c r="A29" s="20">
        <f t="shared" si="0"/>
        <v>19</v>
      </c>
      <c r="B29" s="21" t="s">
        <v>583</v>
      </c>
      <c r="C29" s="21" t="s">
        <v>584</v>
      </c>
      <c r="D29" s="13"/>
      <c r="E29" s="21" t="s">
        <v>471</v>
      </c>
      <c r="F29" s="6"/>
      <c r="G29" s="7">
        <f t="shared" si="1"/>
        <v>0</v>
      </c>
      <c r="H29" s="13"/>
      <c r="I29" s="7">
        <f t="shared" si="2"/>
        <v>0</v>
      </c>
      <c r="J29" s="6">
        <v>16</v>
      </c>
      <c r="K29" s="7">
        <f t="shared" si="3"/>
        <v>22.222222222222221</v>
      </c>
      <c r="L29" s="6"/>
      <c r="M29" s="7">
        <f t="shared" si="4"/>
        <v>0</v>
      </c>
      <c r="N29" s="32"/>
      <c r="O29" s="31">
        <f t="shared" si="5"/>
        <v>0</v>
      </c>
      <c r="P29" s="32"/>
      <c r="Q29" s="31">
        <f t="shared" si="6"/>
        <v>0</v>
      </c>
      <c r="R29" s="6"/>
      <c r="S29" s="7">
        <f t="shared" si="7"/>
        <v>0</v>
      </c>
      <c r="T29" s="32"/>
      <c r="U29" s="31">
        <f t="shared" si="8"/>
        <v>0</v>
      </c>
      <c r="V29" s="6"/>
      <c r="W29" s="7">
        <f t="shared" si="13"/>
        <v>0</v>
      </c>
      <c r="X29" s="8">
        <f t="shared" si="9"/>
        <v>22.222222222222221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3">
      <c r="A30" s="20">
        <f t="shared" si="0"/>
        <v>20</v>
      </c>
      <c r="B30" s="21" t="s">
        <v>585</v>
      </c>
      <c r="C30" s="21" t="s">
        <v>586</v>
      </c>
      <c r="D30" s="6"/>
      <c r="E30" s="21" t="s">
        <v>163</v>
      </c>
      <c r="F30" s="6"/>
      <c r="G30" s="7">
        <f t="shared" si="1"/>
        <v>0</v>
      </c>
      <c r="H30" s="13"/>
      <c r="I30" s="7">
        <f t="shared" si="2"/>
        <v>0</v>
      </c>
      <c r="J30" s="6">
        <v>17</v>
      </c>
      <c r="K30" s="7">
        <f t="shared" si="3"/>
        <v>11.111111111111111</v>
      </c>
      <c r="L30" s="6"/>
      <c r="M30" s="7">
        <f t="shared" si="4"/>
        <v>0</v>
      </c>
      <c r="N30" s="32"/>
      <c r="O30" s="31">
        <f t="shared" si="5"/>
        <v>0</v>
      </c>
      <c r="P30" s="32"/>
      <c r="Q30" s="31">
        <f t="shared" si="6"/>
        <v>0</v>
      </c>
      <c r="R30" s="6"/>
      <c r="S30" s="7">
        <f t="shared" si="7"/>
        <v>0</v>
      </c>
      <c r="T30" s="32"/>
      <c r="U30" s="31">
        <f t="shared" si="8"/>
        <v>0</v>
      </c>
      <c r="V30" s="6"/>
      <c r="W30" s="7">
        <f t="shared" si="13"/>
        <v>0</v>
      </c>
      <c r="X30" s="8">
        <f t="shared" si="9"/>
        <v>11.111111111111111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3">
      <c r="A31" s="20">
        <f t="shared" si="0"/>
        <v>21</v>
      </c>
      <c r="B31" s="21" t="s">
        <v>587</v>
      </c>
      <c r="C31" s="21" t="s">
        <v>588</v>
      </c>
      <c r="D31" s="6"/>
      <c r="E31" s="21" t="s">
        <v>496</v>
      </c>
      <c r="F31" s="6"/>
      <c r="G31" s="7">
        <f t="shared" si="1"/>
        <v>0</v>
      </c>
      <c r="H31" s="13"/>
      <c r="I31" s="7">
        <f t="shared" si="2"/>
        <v>0</v>
      </c>
      <c r="J31" s="6">
        <v>18</v>
      </c>
      <c r="K31" s="7">
        <v>6</v>
      </c>
      <c r="L31" s="6"/>
      <c r="M31" s="7">
        <f t="shared" si="4"/>
        <v>0</v>
      </c>
      <c r="N31" s="32"/>
      <c r="O31" s="31">
        <f t="shared" si="5"/>
        <v>0</v>
      </c>
      <c r="P31" s="32"/>
      <c r="Q31" s="31">
        <f t="shared" si="6"/>
        <v>0</v>
      </c>
      <c r="R31" s="6"/>
      <c r="S31" s="7">
        <f t="shared" si="7"/>
        <v>0</v>
      </c>
      <c r="T31" s="32"/>
      <c r="U31" s="31">
        <f t="shared" si="8"/>
        <v>0</v>
      </c>
      <c r="V31" s="6"/>
      <c r="W31" s="7">
        <f t="shared" si="13"/>
        <v>0</v>
      </c>
      <c r="X31" s="8">
        <f t="shared" si="9"/>
        <v>6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3">
      <c r="A32" s="20">
        <f t="shared" si="0"/>
        <v>22</v>
      </c>
      <c r="B32" s="21" t="s">
        <v>466</v>
      </c>
      <c r="C32" s="21" t="s">
        <v>67</v>
      </c>
      <c r="D32" s="6"/>
      <c r="E32" s="21" t="s">
        <v>163</v>
      </c>
      <c r="F32" s="6"/>
      <c r="G32" s="7">
        <f t="shared" si="1"/>
        <v>0</v>
      </c>
      <c r="H32" s="13"/>
      <c r="I32" s="7">
        <f t="shared" si="2"/>
        <v>0</v>
      </c>
      <c r="J32" s="6"/>
      <c r="K32" s="7">
        <f t="shared" ref="K32:K45" si="14">IF(J32=0,,($J$9-J32)*$J$7*100/$J$9)</f>
        <v>0</v>
      </c>
      <c r="L32" s="6"/>
      <c r="M32" s="7">
        <f t="shared" si="4"/>
        <v>0</v>
      </c>
      <c r="N32" s="32"/>
      <c r="O32" s="31">
        <f t="shared" si="5"/>
        <v>0</v>
      </c>
      <c r="P32" s="32"/>
      <c r="Q32" s="31">
        <f t="shared" si="6"/>
        <v>0</v>
      </c>
      <c r="R32" s="6"/>
      <c r="S32" s="7">
        <f t="shared" si="7"/>
        <v>0</v>
      </c>
      <c r="T32" s="6"/>
      <c r="U32" s="31">
        <f t="shared" si="8"/>
        <v>0</v>
      </c>
      <c r="V32" s="6"/>
      <c r="W32" s="7">
        <f t="shared" si="13"/>
        <v>0</v>
      </c>
      <c r="X32" s="8">
        <f t="shared" si="9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3">
      <c r="A33" s="20">
        <f t="shared" si="0"/>
        <v>23</v>
      </c>
      <c r="B33" s="21" t="s">
        <v>467</v>
      </c>
      <c r="C33" s="21" t="s">
        <v>468</v>
      </c>
      <c r="D33" s="13"/>
      <c r="E33" s="21" t="s">
        <v>163</v>
      </c>
      <c r="F33" s="6"/>
      <c r="G33" s="7">
        <f t="shared" si="1"/>
        <v>0</v>
      </c>
      <c r="H33" s="13"/>
      <c r="I33" s="7">
        <f t="shared" si="2"/>
        <v>0</v>
      </c>
      <c r="J33" s="6"/>
      <c r="K33" s="7">
        <f t="shared" si="14"/>
        <v>0</v>
      </c>
      <c r="L33" s="6"/>
      <c r="M33" s="7">
        <f t="shared" si="4"/>
        <v>0</v>
      </c>
      <c r="N33" s="32"/>
      <c r="O33" s="31">
        <f t="shared" si="5"/>
        <v>0</v>
      </c>
      <c r="P33" s="32"/>
      <c r="Q33" s="31">
        <f t="shared" si="6"/>
        <v>0</v>
      </c>
      <c r="R33" s="30"/>
      <c r="S33" s="7">
        <f t="shared" si="7"/>
        <v>0</v>
      </c>
      <c r="T33" s="34"/>
      <c r="U33" s="31">
        <f t="shared" si="8"/>
        <v>0</v>
      </c>
      <c r="V33" s="30"/>
      <c r="W33" s="7">
        <f t="shared" si="13"/>
        <v>0</v>
      </c>
      <c r="X33" s="8">
        <f t="shared" si="9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3">
      <c r="A34" s="20">
        <f t="shared" si="0"/>
        <v>24</v>
      </c>
      <c r="B34" s="21"/>
      <c r="C34" s="21"/>
      <c r="D34" s="13"/>
      <c r="E34" s="21"/>
      <c r="F34" s="6"/>
      <c r="G34" s="7">
        <f t="shared" si="1"/>
        <v>0</v>
      </c>
      <c r="H34" s="13"/>
      <c r="I34" s="7">
        <f t="shared" si="2"/>
        <v>0</v>
      </c>
      <c r="J34" s="6"/>
      <c r="K34" s="7">
        <f t="shared" si="14"/>
        <v>0</v>
      </c>
      <c r="L34" s="6"/>
      <c r="M34" s="7">
        <f t="shared" si="4"/>
        <v>0</v>
      </c>
      <c r="N34" s="32"/>
      <c r="O34" s="31">
        <f t="shared" si="5"/>
        <v>0</v>
      </c>
      <c r="P34" s="32"/>
      <c r="Q34" s="31">
        <f t="shared" si="6"/>
        <v>0</v>
      </c>
      <c r="R34" s="30"/>
      <c r="S34" s="7">
        <f t="shared" si="7"/>
        <v>0</v>
      </c>
      <c r="T34" s="17"/>
      <c r="U34" s="31">
        <f t="shared" si="8"/>
        <v>0</v>
      </c>
      <c r="V34" s="17"/>
      <c r="W34" s="7">
        <f t="shared" si="13"/>
        <v>0</v>
      </c>
      <c r="X34" s="8">
        <f t="shared" si="9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3">
      <c r="A35" s="20">
        <f t="shared" si="0"/>
        <v>25</v>
      </c>
      <c r="B35" s="21"/>
      <c r="C35" s="21"/>
      <c r="D35" s="6"/>
      <c r="E35" s="21"/>
      <c r="F35" s="6"/>
      <c r="G35" s="7">
        <f t="shared" si="1"/>
        <v>0</v>
      </c>
      <c r="H35" s="13"/>
      <c r="I35" s="7">
        <f t="shared" si="2"/>
        <v>0</v>
      </c>
      <c r="J35" s="6"/>
      <c r="K35" s="7">
        <f t="shared" si="14"/>
        <v>0</v>
      </c>
      <c r="L35" s="6"/>
      <c r="M35" s="7">
        <f t="shared" si="4"/>
        <v>0</v>
      </c>
      <c r="N35" s="32"/>
      <c r="O35" s="31">
        <f t="shared" si="5"/>
        <v>0</v>
      </c>
      <c r="P35" s="32"/>
      <c r="Q35" s="31">
        <f t="shared" si="6"/>
        <v>0</v>
      </c>
      <c r="R35" s="6"/>
      <c r="S35" s="7">
        <f t="shared" si="7"/>
        <v>0</v>
      </c>
      <c r="T35" s="6"/>
      <c r="U35" s="31">
        <f t="shared" si="8"/>
        <v>0</v>
      </c>
      <c r="V35" s="6"/>
      <c r="W35" s="7">
        <f t="shared" si="13"/>
        <v>0</v>
      </c>
      <c r="X35" s="8">
        <f t="shared" si="9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3">
      <c r="A36" s="20">
        <f t="shared" si="0"/>
        <v>26</v>
      </c>
      <c r="B36" s="21"/>
      <c r="C36" s="21"/>
      <c r="D36" s="6"/>
      <c r="E36" s="21"/>
      <c r="F36" s="6"/>
      <c r="G36" s="7">
        <f t="shared" si="1"/>
        <v>0</v>
      </c>
      <c r="H36" s="13"/>
      <c r="I36" s="7">
        <f t="shared" si="2"/>
        <v>0</v>
      </c>
      <c r="J36" s="6"/>
      <c r="K36" s="7">
        <f t="shared" si="14"/>
        <v>0</v>
      </c>
      <c r="L36" s="6"/>
      <c r="M36" s="7">
        <f t="shared" si="4"/>
        <v>0</v>
      </c>
      <c r="N36" s="32"/>
      <c r="O36" s="31">
        <f t="shared" si="5"/>
        <v>0</v>
      </c>
      <c r="P36" s="32"/>
      <c r="Q36" s="31">
        <f t="shared" si="6"/>
        <v>0</v>
      </c>
      <c r="R36" s="6"/>
      <c r="S36" s="7">
        <f t="shared" si="7"/>
        <v>0</v>
      </c>
      <c r="T36" s="6"/>
      <c r="U36" s="31">
        <f t="shared" si="8"/>
        <v>0</v>
      </c>
      <c r="V36" s="6"/>
      <c r="W36" s="7">
        <f t="shared" si="13"/>
        <v>0</v>
      </c>
      <c r="X36" s="8">
        <f t="shared" si="9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3">
      <c r="A37" s="20">
        <f t="shared" si="0"/>
        <v>27</v>
      </c>
      <c r="B37" s="21"/>
      <c r="C37" s="21"/>
      <c r="D37" s="6"/>
      <c r="E37" s="21"/>
      <c r="F37" s="6"/>
      <c r="G37" s="7">
        <f t="shared" si="1"/>
        <v>0</v>
      </c>
      <c r="H37" s="13"/>
      <c r="I37" s="7">
        <f t="shared" si="2"/>
        <v>0</v>
      </c>
      <c r="J37" s="6"/>
      <c r="K37" s="7">
        <f t="shared" si="14"/>
        <v>0</v>
      </c>
      <c r="L37" s="6"/>
      <c r="M37" s="7">
        <f t="shared" si="4"/>
        <v>0</v>
      </c>
      <c r="N37" s="32"/>
      <c r="O37" s="31">
        <f t="shared" si="5"/>
        <v>0</v>
      </c>
      <c r="P37" s="32"/>
      <c r="Q37" s="31">
        <f t="shared" si="6"/>
        <v>0</v>
      </c>
      <c r="R37" s="6"/>
      <c r="S37" s="7">
        <f t="shared" si="7"/>
        <v>0</v>
      </c>
      <c r="T37" s="6"/>
      <c r="U37" s="31">
        <f t="shared" si="8"/>
        <v>0</v>
      </c>
      <c r="V37" s="6"/>
      <c r="W37" s="7">
        <f t="shared" si="13"/>
        <v>0</v>
      </c>
      <c r="X37" s="8">
        <f t="shared" si="9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3">
      <c r="A38" s="20">
        <f t="shared" si="0"/>
        <v>28</v>
      </c>
      <c r="B38" s="21"/>
      <c r="C38" s="21"/>
      <c r="D38" s="13"/>
      <c r="E38" s="21"/>
      <c r="F38" s="6"/>
      <c r="G38" s="7">
        <f t="shared" si="1"/>
        <v>0</v>
      </c>
      <c r="H38" s="13"/>
      <c r="I38" s="7">
        <f t="shared" si="2"/>
        <v>0</v>
      </c>
      <c r="J38" s="6"/>
      <c r="K38" s="7">
        <f t="shared" si="14"/>
        <v>0</v>
      </c>
      <c r="L38" s="6"/>
      <c r="M38" s="7">
        <f t="shared" si="4"/>
        <v>0</v>
      </c>
      <c r="N38" s="32"/>
      <c r="O38" s="31">
        <f t="shared" si="5"/>
        <v>0</v>
      </c>
      <c r="P38" s="32"/>
      <c r="Q38" s="31">
        <f t="shared" si="6"/>
        <v>0</v>
      </c>
      <c r="R38" s="17"/>
      <c r="S38" s="7">
        <f t="shared" si="7"/>
        <v>0</v>
      </c>
      <c r="T38" s="17"/>
      <c r="U38" s="31">
        <f t="shared" si="8"/>
        <v>0</v>
      </c>
      <c r="V38" s="17"/>
      <c r="W38" s="7">
        <f t="shared" si="13"/>
        <v>0</v>
      </c>
      <c r="X38" s="8">
        <f t="shared" si="9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3">
      <c r="A39" s="20">
        <f t="shared" si="0"/>
        <v>29</v>
      </c>
      <c r="B39" s="21"/>
      <c r="C39" s="21"/>
      <c r="D39" s="6"/>
      <c r="E39" s="21"/>
      <c r="F39" s="6"/>
      <c r="G39" s="7">
        <f t="shared" si="1"/>
        <v>0</v>
      </c>
      <c r="H39" s="13"/>
      <c r="I39" s="7">
        <f t="shared" si="2"/>
        <v>0</v>
      </c>
      <c r="J39" s="6"/>
      <c r="K39" s="7">
        <f t="shared" si="14"/>
        <v>0</v>
      </c>
      <c r="L39" s="6"/>
      <c r="M39" s="7">
        <f t="shared" si="4"/>
        <v>0</v>
      </c>
      <c r="N39" s="32"/>
      <c r="O39" s="31">
        <f t="shared" si="5"/>
        <v>0</v>
      </c>
      <c r="P39" s="32"/>
      <c r="Q39" s="31">
        <f t="shared" si="6"/>
        <v>0</v>
      </c>
      <c r="R39" s="6"/>
      <c r="S39" s="7">
        <f t="shared" si="7"/>
        <v>0</v>
      </c>
      <c r="T39" s="32"/>
      <c r="U39" s="31">
        <f t="shared" si="8"/>
        <v>0</v>
      </c>
      <c r="V39" s="6"/>
      <c r="W39" s="7">
        <f t="shared" si="13"/>
        <v>0</v>
      </c>
      <c r="X39" s="8">
        <f t="shared" si="9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3">
      <c r="A40" s="20">
        <f t="shared" si="0"/>
        <v>30</v>
      </c>
      <c r="B40" s="21"/>
      <c r="C40" s="21"/>
      <c r="D40" s="6"/>
      <c r="E40" s="21"/>
      <c r="F40" s="6"/>
      <c r="G40" s="7">
        <f t="shared" si="1"/>
        <v>0</v>
      </c>
      <c r="H40" s="13"/>
      <c r="I40" s="7">
        <f t="shared" si="2"/>
        <v>0</v>
      </c>
      <c r="J40" s="6"/>
      <c r="K40" s="7">
        <f t="shared" si="14"/>
        <v>0</v>
      </c>
      <c r="L40" s="6"/>
      <c r="M40" s="7">
        <f t="shared" si="4"/>
        <v>0</v>
      </c>
      <c r="N40" s="32"/>
      <c r="O40" s="31">
        <f t="shared" si="5"/>
        <v>0</v>
      </c>
      <c r="P40" s="32"/>
      <c r="Q40" s="31">
        <f t="shared" si="6"/>
        <v>0</v>
      </c>
      <c r="R40" s="6"/>
      <c r="S40" s="7">
        <f t="shared" si="7"/>
        <v>0</v>
      </c>
      <c r="T40" s="6"/>
      <c r="U40" s="31">
        <f t="shared" si="8"/>
        <v>0</v>
      </c>
      <c r="V40" s="6"/>
      <c r="W40" s="7">
        <f t="shared" si="13"/>
        <v>0</v>
      </c>
      <c r="X40" s="8">
        <f t="shared" si="9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3">
      <c r="A41" s="20">
        <f t="shared" si="0"/>
        <v>31</v>
      </c>
      <c r="B41" s="21"/>
      <c r="C41" s="21"/>
      <c r="D41" s="13"/>
      <c r="E41" s="21"/>
      <c r="F41" s="6"/>
      <c r="G41" s="7">
        <f t="shared" si="1"/>
        <v>0</v>
      </c>
      <c r="H41" s="13"/>
      <c r="I41" s="7">
        <f t="shared" si="2"/>
        <v>0</v>
      </c>
      <c r="J41" s="6"/>
      <c r="K41" s="7">
        <f t="shared" si="14"/>
        <v>0</v>
      </c>
      <c r="L41" s="6"/>
      <c r="M41" s="7">
        <f t="shared" si="4"/>
        <v>0</v>
      </c>
      <c r="N41" s="32"/>
      <c r="O41" s="31">
        <f t="shared" si="5"/>
        <v>0</v>
      </c>
      <c r="P41" s="32"/>
      <c r="Q41" s="31">
        <f t="shared" si="6"/>
        <v>0</v>
      </c>
      <c r="R41" s="6"/>
      <c r="S41" s="7">
        <f t="shared" si="7"/>
        <v>0</v>
      </c>
      <c r="T41" s="6"/>
      <c r="U41" s="31">
        <f t="shared" si="8"/>
        <v>0</v>
      </c>
      <c r="V41" s="6"/>
      <c r="W41" s="7">
        <f t="shared" si="13"/>
        <v>0</v>
      </c>
      <c r="X41" s="8">
        <f t="shared" si="9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3">
      <c r="A42" s="20">
        <f t="shared" si="0"/>
        <v>32</v>
      </c>
      <c r="B42" s="21"/>
      <c r="C42" s="21"/>
      <c r="D42" s="6"/>
      <c r="E42" s="21"/>
      <c r="F42" s="6"/>
      <c r="G42" s="7">
        <f t="shared" si="1"/>
        <v>0</v>
      </c>
      <c r="H42" s="13"/>
      <c r="I42" s="7">
        <f t="shared" si="2"/>
        <v>0</v>
      </c>
      <c r="J42" s="6"/>
      <c r="K42" s="7">
        <f t="shared" si="14"/>
        <v>0</v>
      </c>
      <c r="L42" s="6"/>
      <c r="M42" s="7">
        <f t="shared" si="4"/>
        <v>0</v>
      </c>
      <c r="N42" s="32"/>
      <c r="O42" s="31">
        <f t="shared" si="5"/>
        <v>0</v>
      </c>
      <c r="P42" s="32"/>
      <c r="Q42" s="31">
        <f t="shared" si="6"/>
        <v>0</v>
      </c>
      <c r="R42" s="6"/>
      <c r="S42" s="7">
        <f t="shared" si="7"/>
        <v>0</v>
      </c>
      <c r="T42" s="6"/>
      <c r="U42" s="31">
        <f t="shared" si="8"/>
        <v>0</v>
      </c>
      <c r="V42" s="6"/>
      <c r="W42" s="7">
        <f t="shared" si="13"/>
        <v>0</v>
      </c>
      <c r="X42" s="8">
        <f t="shared" si="9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3">
      <c r="A43" s="20">
        <f t="shared" si="0"/>
        <v>33</v>
      </c>
      <c r="B43" s="21"/>
      <c r="C43" s="21"/>
      <c r="D43" s="13"/>
      <c r="E43" s="21"/>
      <c r="F43" s="6"/>
      <c r="G43" s="7">
        <f t="shared" si="1"/>
        <v>0</v>
      </c>
      <c r="H43" s="13"/>
      <c r="I43" s="7">
        <f t="shared" si="2"/>
        <v>0</v>
      </c>
      <c r="J43" s="6"/>
      <c r="K43" s="7">
        <f t="shared" si="14"/>
        <v>0</v>
      </c>
      <c r="L43" s="6"/>
      <c r="M43" s="7">
        <f t="shared" si="4"/>
        <v>0</v>
      </c>
      <c r="N43" s="32"/>
      <c r="O43" s="31">
        <f t="shared" si="5"/>
        <v>0</v>
      </c>
      <c r="P43" s="32"/>
      <c r="Q43" s="31">
        <f t="shared" si="6"/>
        <v>0</v>
      </c>
      <c r="R43" s="30"/>
      <c r="S43" s="7">
        <v>0</v>
      </c>
      <c r="T43" s="34"/>
      <c r="U43" s="31">
        <f t="shared" si="8"/>
        <v>0</v>
      </c>
      <c r="V43" s="30"/>
      <c r="W43" s="7">
        <f t="shared" si="13"/>
        <v>0</v>
      </c>
      <c r="X43" s="8">
        <f t="shared" si="9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3">
      <c r="A44" s="20">
        <f t="shared" si="0"/>
        <v>34</v>
      </c>
      <c r="B44" s="21"/>
      <c r="C44" s="21"/>
      <c r="D44" s="6"/>
      <c r="E44" s="21"/>
      <c r="F44" s="6"/>
      <c r="G44" s="7">
        <f t="shared" si="1"/>
        <v>0</v>
      </c>
      <c r="H44" s="13"/>
      <c r="I44" s="7">
        <f t="shared" si="2"/>
        <v>0</v>
      </c>
      <c r="J44" s="6"/>
      <c r="K44" s="7">
        <f t="shared" si="14"/>
        <v>0</v>
      </c>
      <c r="L44" s="6"/>
      <c r="M44" s="7">
        <f t="shared" si="4"/>
        <v>0</v>
      </c>
      <c r="N44" s="32"/>
      <c r="O44" s="31">
        <f t="shared" si="5"/>
        <v>0</v>
      </c>
      <c r="P44" s="32"/>
      <c r="Q44" s="31">
        <f t="shared" si="6"/>
        <v>0</v>
      </c>
      <c r="R44" s="6"/>
      <c r="S44" s="7">
        <f>IF(R44=0,,($R$9-R44)*$R$7*100/$R$9)</f>
        <v>0</v>
      </c>
      <c r="T44" s="6"/>
      <c r="U44" s="31">
        <f t="shared" si="8"/>
        <v>0</v>
      </c>
      <c r="V44" s="6"/>
      <c r="W44" s="7">
        <f t="shared" si="13"/>
        <v>0</v>
      </c>
      <c r="X44" s="8">
        <f t="shared" si="9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3">
      <c r="A45" s="20">
        <f t="shared" si="0"/>
        <v>35</v>
      </c>
      <c r="B45" s="21"/>
      <c r="C45" s="21"/>
      <c r="D45" s="6"/>
      <c r="E45" s="21"/>
      <c r="F45" s="6"/>
      <c r="G45" s="7">
        <f t="shared" si="1"/>
        <v>0</v>
      </c>
      <c r="H45" s="13"/>
      <c r="I45" s="7">
        <f t="shared" si="2"/>
        <v>0</v>
      </c>
      <c r="J45" s="6"/>
      <c r="K45" s="7">
        <f t="shared" si="14"/>
        <v>0</v>
      </c>
      <c r="L45" s="6"/>
      <c r="M45" s="7">
        <f t="shared" si="4"/>
        <v>0</v>
      </c>
      <c r="N45" s="32"/>
      <c r="O45" s="31">
        <v>0</v>
      </c>
      <c r="P45" s="32"/>
      <c r="Q45" s="31">
        <f t="shared" si="6"/>
        <v>0</v>
      </c>
      <c r="R45" s="6"/>
      <c r="S45" s="7">
        <f>IF(R45=0,,($R$9-R45)*$R$7*100/$R$9)</f>
        <v>0</v>
      </c>
      <c r="T45" s="6"/>
      <c r="U45" s="31">
        <f t="shared" si="8"/>
        <v>0</v>
      </c>
      <c r="V45" s="6"/>
      <c r="W45" s="7">
        <f t="shared" si="13"/>
        <v>0</v>
      </c>
      <c r="X45" s="8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3">
      <c r="A46" s="20">
        <f t="shared" si="0"/>
        <v>36</v>
      </c>
      <c r="B46" s="21"/>
      <c r="C46" s="21"/>
      <c r="D46" s="6"/>
      <c r="E46" s="21"/>
      <c r="F46" s="6"/>
      <c r="G46" s="7">
        <f t="shared" si="1"/>
        <v>0</v>
      </c>
      <c r="H46" s="13"/>
      <c r="I46" s="7">
        <f t="shared" si="2"/>
        <v>0</v>
      </c>
      <c r="J46" s="6"/>
      <c r="K46" s="7">
        <v>0</v>
      </c>
      <c r="L46" s="6"/>
      <c r="M46" s="7">
        <f t="shared" si="4"/>
        <v>0</v>
      </c>
      <c r="N46" s="32"/>
      <c r="O46" s="31">
        <f>IF(N46=0,,($N$9-N46)*$N$7*100/$N$9)</f>
        <v>0</v>
      </c>
      <c r="P46" s="32"/>
      <c r="Q46" s="31">
        <f t="shared" si="6"/>
        <v>0</v>
      </c>
      <c r="R46" s="6"/>
      <c r="S46" s="7">
        <f>IF(R46=0,,($R$9-R46)*$R$7*100/$R$9)</f>
        <v>0</v>
      </c>
      <c r="T46" s="6"/>
      <c r="U46" s="31">
        <f t="shared" si="8"/>
        <v>0</v>
      </c>
      <c r="V46" s="6"/>
      <c r="W46" s="7">
        <f t="shared" si="13"/>
        <v>0</v>
      </c>
      <c r="X46" s="8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3">
      <c r="A47" s="20">
        <f t="shared" si="0"/>
        <v>37</v>
      </c>
      <c r="B47" s="21"/>
      <c r="C47" s="21"/>
      <c r="D47" s="6"/>
      <c r="E47" s="21"/>
      <c r="F47" s="6"/>
      <c r="G47" s="7">
        <f t="shared" si="1"/>
        <v>0</v>
      </c>
      <c r="H47" s="13"/>
      <c r="I47" s="7">
        <f t="shared" si="2"/>
        <v>0</v>
      </c>
      <c r="J47" s="6"/>
      <c r="K47" s="7">
        <f>IF(J47=0,,($J$9-J47)*$J$7*100/$J$9)</f>
        <v>0</v>
      </c>
      <c r="L47" s="6"/>
      <c r="M47" s="7">
        <f t="shared" si="4"/>
        <v>0</v>
      </c>
      <c r="N47" s="32"/>
      <c r="O47" s="31">
        <f>IF(N47=0,,($N$9-N47)*$N$7*100/$N$9)</f>
        <v>0</v>
      </c>
      <c r="P47" s="6"/>
      <c r="Q47" s="7">
        <f t="shared" si="6"/>
        <v>0</v>
      </c>
      <c r="R47" s="6"/>
      <c r="S47" s="7">
        <f>IF(R47=0,,($R$9-R47)*$R$7*100/$R$9)</f>
        <v>0</v>
      </c>
      <c r="T47" s="6"/>
      <c r="U47" s="31">
        <f t="shared" si="8"/>
        <v>0</v>
      </c>
      <c r="V47" s="6"/>
      <c r="W47" s="7">
        <f t="shared" si="13"/>
        <v>0</v>
      </c>
      <c r="X47" s="8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3">
      <c r="A48" s="20">
        <f t="shared" si="0"/>
        <v>38</v>
      </c>
      <c r="B48" s="21"/>
      <c r="C48" s="21"/>
      <c r="D48" s="6"/>
      <c r="E48" s="21"/>
      <c r="F48" s="6"/>
      <c r="G48" s="7">
        <f t="shared" si="1"/>
        <v>0</v>
      </c>
      <c r="H48" s="13"/>
      <c r="I48" s="7">
        <f t="shared" si="2"/>
        <v>0</v>
      </c>
      <c r="J48" s="6"/>
      <c r="K48" s="7">
        <f>IF(J48=0,,($J$9-J48)*$J$7*100/$J$9)</f>
        <v>0</v>
      </c>
      <c r="L48" s="6"/>
      <c r="M48" s="7">
        <f t="shared" si="4"/>
        <v>0</v>
      </c>
      <c r="N48" s="32"/>
      <c r="O48" s="31">
        <f>IF(N48=0,,($N$9-N48)*$N$7*100/$N$9)</f>
        <v>0</v>
      </c>
      <c r="P48" s="6"/>
      <c r="Q48" s="7">
        <f t="shared" si="6"/>
        <v>0</v>
      </c>
      <c r="R48" s="6"/>
      <c r="S48" s="7">
        <f>IF(R48=0,,($R$9-R48)*$R$7*100/$R$9)</f>
        <v>0</v>
      </c>
      <c r="T48" s="6"/>
      <c r="U48" s="31">
        <f t="shared" si="8"/>
        <v>0</v>
      </c>
      <c r="V48" s="6"/>
      <c r="W48" s="7">
        <f t="shared" si="13"/>
        <v>0</v>
      </c>
      <c r="X48" s="8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3">
      <c r="A49" s="20">
        <f t="shared" si="0"/>
        <v>39</v>
      </c>
      <c r="B49" s="21"/>
      <c r="C49" s="21"/>
      <c r="D49" s="6"/>
      <c r="E49" s="6"/>
      <c r="F49" s="6"/>
      <c r="G49" s="7">
        <f t="shared" ref="G49:G54" si="15">IF(F49=0,,($F$9-F49)*$F$7*100/$F$9)</f>
        <v>0</v>
      </c>
      <c r="H49" s="6"/>
      <c r="I49" s="7">
        <f t="shared" ref="I49:I54" si="16">IF(H49=0,,($H$9-H49)*$H$7*100/$H$9)</f>
        <v>0</v>
      </c>
      <c r="J49" s="6"/>
      <c r="K49" s="7">
        <f t="shared" ref="K49:K54" si="17">IF(J49=0,,($J$9-J49)*$J$7*100/$J$9)</f>
        <v>0</v>
      </c>
      <c r="L49" s="6"/>
      <c r="M49" s="7">
        <f t="shared" ref="M49:M54" si="18">IF(L49=0,,($L$9-L49)*$L$7*100/$L$9)</f>
        <v>0</v>
      </c>
      <c r="N49" s="32"/>
      <c r="O49" s="31">
        <f t="shared" ref="O49:O54" si="19">IF(N49=0,,($N$9-N49)*$N$7*100/$N$9)</f>
        <v>0</v>
      </c>
      <c r="P49" s="6"/>
      <c r="Q49" s="7"/>
      <c r="R49" s="6"/>
      <c r="S49" s="7">
        <f t="shared" ref="S49:S54" si="20">IF(R49=0,,($R$9-R49)*$R$7*100/$R$9)</f>
        <v>0</v>
      </c>
      <c r="T49" s="6"/>
      <c r="U49" s="31">
        <f t="shared" ref="U49:U54" si="21">IF(T49=0,,($T$9-T49)*$T$7*100/$T$9)</f>
        <v>0</v>
      </c>
      <c r="V49" s="6"/>
      <c r="W49" s="7"/>
      <c r="X49" s="8">
        <f t="shared" ref="X49:X54" si="22">SUM(G49+I49+K49+M49+O49+Q49+S49+U49+W49)</f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3">
      <c r="A50" s="20">
        <f t="shared" si="0"/>
        <v>40</v>
      </c>
      <c r="B50" s="6"/>
      <c r="C50" s="6"/>
      <c r="D50" s="13"/>
      <c r="E50" s="6"/>
      <c r="F50" s="6"/>
      <c r="G50" s="7">
        <f t="shared" si="15"/>
        <v>0</v>
      </c>
      <c r="H50" s="6"/>
      <c r="I50" s="7">
        <f t="shared" si="16"/>
        <v>0</v>
      </c>
      <c r="J50" s="6"/>
      <c r="K50" s="7">
        <f t="shared" si="17"/>
        <v>0</v>
      </c>
      <c r="L50" s="6"/>
      <c r="M50" s="7">
        <f t="shared" si="18"/>
        <v>0</v>
      </c>
      <c r="N50" s="32"/>
      <c r="O50" s="31">
        <f t="shared" si="19"/>
        <v>0</v>
      </c>
      <c r="P50" s="6"/>
      <c r="Q50" s="7">
        <f>IF(P50=0,,($P$9-P50)*$P$7*100/$P$9)</f>
        <v>0</v>
      </c>
      <c r="R50" s="6"/>
      <c r="S50" s="7">
        <f t="shared" si="20"/>
        <v>0</v>
      </c>
      <c r="T50" s="6"/>
      <c r="U50" s="31">
        <f t="shared" si="21"/>
        <v>0</v>
      </c>
      <c r="V50" s="6"/>
      <c r="W50" s="7">
        <f>IF(V50=0,,($V$9-V50)*$V$7*100/$V$9)</f>
        <v>0</v>
      </c>
      <c r="X50" s="8">
        <f t="shared" si="22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3">
      <c r="A51" s="20">
        <v>41</v>
      </c>
      <c r="B51" s="6"/>
      <c r="C51" s="6"/>
      <c r="D51" s="6"/>
      <c r="E51" s="6"/>
      <c r="F51" s="6"/>
      <c r="G51" s="7">
        <f t="shared" si="15"/>
        <v>0</v>
      </c>
      <c r="H51" s="6"/>
      <c r="I51" s="7">
        <f t="shared" si="16"/>
        <v>0</v>
      </c>
      <c r="J51" s="6"/>
      <c r="K51" s="7">
        <f t="shared" si="17"/>
        <v>0</v>
      </c>
      <c r="L51" s="6"/>
      <c r="M51" s="7">
        <f t="shared" si="18"/>
        <v>0</v>
      </c>
      <c r="N51" s="32"/>
      <c r="O51" s="31">
        <f t="shared" si="19"/>
        <v>0</v>
      </c>
      <c r="P51" s="6"/>
      <c r="Q51" s="7">
        <f>IF(P51=0,,($P$9-P51)*$P$7*100/$P$9)</f>
        <v>0</v>
      </c>
      <c r="R51" s="6"/>
      <c r="S51" s="7">
        <f t="shared" si="20"/>
        <v>0</v>
      </c>
      <c r="T51" s="6"/>
      <c r="U51" s="31">
        <f t="shared" si="21"/>
        <v>0</v>
      </c>
      <c r="V51" s="6"/>
      <c r="W51" s="7">
        <f>IF(V51=0,,($V$9-V51)*$V$7*100/$V$9)</f>
        <v>0</v>
      </c>
      <c r="X51" s="8">
        <f t="shared" si="22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3">
      <c r="A52" s="20">
        <v>42</v>
      </c>
      <c r="B52" s="6"/>
      <c r="C52" s="6"/>
      <c r="D52" s="6"/>
      <c r="E52" s="6"/>
      <c r="F52" s="6"/>
      <c r="G52" s="7">
        <f t="shared" si="15"/>
        <v>0</v>
      </c>
      <c r="H52" s="6"/>
      <c r="I52" s="7">
        <f t="shared" si="16"/>
        <v>0</v>
      </c>
      <c r="J52" s="6"/>
      <c r="K52" s="7">
        <f t="shared" si="17"/>
        <v>0</v>
      </c>
      <c r="L52" s="6"/>
      <c r="M52" s="7">
        <f t="shared" si="18"/>
        <v>0</v>
      </c>
      <c r="N52" s="32"/>
      <c r="O52" s="31">
        <f t="shared" si="19"/>
        <v>0</v>
      </c>
      <c r="P52" s="6"/>
      <c r="Q52" s="7"/>
      <c r="R52" s="6"/>
      <c r="S52" s="7">
        <f t="shared" si="20"/>
        <v>0</v>
      </c>
      <c r="T52" s="6"/>
      <c r="U52" s="31">
        <f t="shared" si="21"/>
        <v>0</v>
      </c>
      <c r="V52" s="6"/>
      <c r="W52" s="7"/>
      <c r="X52" s="8">
        <f t="shared" si="22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3">
      <c r="A53" s="20">
        <v>43</v>
      </c>
      <c r="B53" s="6"/>
      <c r="C53" s="6"/>
      <c r="D53" s="6"/>
      <c r="E53" s="6"/>
      <c r="F53" s="6"/>
      <c r="G53" s="7">
        <f t="shared" si="15"/>
        <v>0</v>
      </c>
      <c r="H53" s="6"/>
      <c r="I53" s="7">
        <f t="shared" si="16"/>
        <v>0</v>
      </c>
      <c r="J53" s="6"/>
      <c r="K53" s="7">
        <f t="shared" si="17"/>
        <v>0</v>
      </c>
      <c r="L53" s="6"/>
      <c r="M53" s="7">
        <f t="shared" si="18"/>
        <v>0</v>
      </c>
      <c r="N53" s="32"/>
      <c r="O53" s="31">
        <f t="shared" si="19"/>
        <v>0</v>
      </c>
      <c r="P53" s="6"/>
      <c r="Q53" s="7">
        <f>IF(P53=0,,($P$9-P53)*$P$7*100/$P$9)</f>
        <v>0</v>
      </c>
      <c r="R53" s="6"/>
      <c r="S53" s="7">
        <f t="shared" si="20"/>
        <v>0</v>
      </c>
      <c r="T53" s="6"/>
      <c r="U53" s="31">
        <f t="shared" si="21"/>
        <v>0</v>
      </c>
      <c r="V53" s="6"/>
      <c r="W53" s="7">
        <f>IF(V53=0,,($V$9-V53)*$V$7*100/$V$9)</f>
        <v>0</v>
      </c>
      <c r="X53" s="8">
        <f t="shared" si="22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3">
      <c r="A54" s="20">
        <f t="shared" si="0"/>
        <v>44</v>
      </c>
      <c r="B54" s="6"/>
      <c r="C54" s="6"/>
      <c r="D54" s="6"/>
      <c r="E54" s="6"/>
      <c r="F54" s="6"/>
      <c r="G54" s="7">
        <f t="shared" si="15"/>
        <v>0</v>
      </c>
      <c r="H54" s="6"/>
      <c r="I54" s="7">
        <f t="shared" si="16"/>
        <v>0</v>
      </c>
      <c r="J54" s="6"/>
      <c r="K54" s="7">
        <f t="shared" si="17"/>
        <v>0</v>
      </c>
      <c r="L54" s="6"/>
      <c r="M54" s="7">
        <f t="shared" si="18"/>
        <v>0</v>
      </c>
      <c r="N54" s="32"/>
      <c r="O54" s="31">
        <f t="shared" si="19"/>
        <v>0</v>
      </c>
      <c r="P54" s="6"/>
      <c r="Q54" s="7">
        <f>IF(P54=0,,($P$9-P54)*$P$7*100/$P$9)</f>
        <v>0</v>
      </c>
      <c r="R54" s="6"/>
      <c r="S54" s="7">
        <f t="shared" si="20"/>
        <v>0</v>
      </c>
      <c r="T54" s="6"/>
      <c r="U54" s="31">
        <f t="shared" si="21"/>
        <v>0</v>
      </c>
      <c r="V54" s="6"/>
      <c r="W54" s="7">
        <f>IF(V54=0,,($V$9-V54)*$V$7*100/$V$9)</f>
        <v>0</v>
      </c>
      <c r="X54" s="8">
        <f t="shared" si="22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3">
      <c r="A55" s="60" t="s">
        <v>11</v>
      </c>
      <c r="B55" s="60"/>
      <c r="C55" s="61"/>
      <c r="D55" s="9"/>
      <c r="F55">
        <f>COUNTA(F11:F54)</f>
        <v>10</v>
      </c>
      <c r="H55">
        <f>COUNTA(H11:H54)</f>
        <v>9</v>
      </c>
      <c r="J55">
        <f>COUNTA(L11:L54)</f>
        <v>0</v>
      </c>
      <c r="L55">
        <f>COUNTA(N11:N54)</f>
        <v>0</v>
      </c>
      <c r="N55">
        <f>COUNTA(P11:P54)</f>
        <v>0</v>
      </c>
      <c r="O55" s="35"/>
      <c r="P55">
        <f>COUNTA(R11:R54)</f>
        <v>0</v>
      </c>
      <c r="R55">
        <f>COUNTA(T11:T54)</f>
        <v>0</v>
      </c>
    </row>
    <row r="56" spans="1:27" x14ac:dyDescent="0.3">
      <c r="A56" s="70" t="s">
        <v>18</v>
      </c>
      <c r="B56" s="70"/>
      <c r="C56" s="70"/>
      <c r="F56" s="15">
        <f>F55/$G$2</f>
        <v>0.43478260869565216</v>
      </c>
      <c r="H56" s="15">
        <f>H55/$G$2</f>
        <v>0.39130434782608697</v>
      </c>
      <c r="J56" s="15">
        <f>J55/$G$2</f>
        <v>0</v>
      </c>
      <c r="L56" s="15">
        <f>L55/$G$2</f>
        <v>0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3">
      <c r="L58" t="s">
        <v>12</v>
      </c>
    </row>
    <row r="59" spans="1:27" x14ac:dyDescent="0.3">
      <c r="L59" t="s">
        <v>12</v>
      </c>
    </row>
    <row r="60" spans="1:27" x14ac:dyDescent="0.3">
      <c r="L60" t="s">
        <v>12</v>
      </c>
    </row>
    <row r="61" spans="1:27" x14ac:dyDescent="0.3">
      <c r="L61" t="s">
        <v>12</v>
      </c>
    </row>
    <row r="62" spans="1:27" x14ac:dyDescent="0.3">
      <c r="L62" t="s">
        <v>12</v>
      </c>
    </row>
    <row r="63" spans="1:27" x14ac:dyDescent="0.3">
      <c r="L63" t="s">
        <v>12</v>
      </c>
    </row>
    <row r="64" spans="1:27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  <row r="77" spans="12:12" x14ac:dyDescent="0.3">
      <c r="L77" t="s">
        <v>12</v>
      </c>
    </row>
    <row r="78" spans="12:12" x14ac:dyDescent="0.3">
      <c r="L78" t="s">
        <v>12</v>
      </c>
    </row>
    <row r="79" spans="12:12" x14ac:dyDescent="0.3">
      <c r="L79" t="s">
        <v>12</v>
      </c>
    </row>
  </sheetData>
  <sortState xmlns:xlrd2="http://schemas.microsoft.com/office/spreadsheetml/2017/richdata2" ref="B11:X48">
    <sortCondition descending="1" ref="X11:X48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Y4" sqref="Y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2" width="11.44140625" customWidth="1"/>
    <col min="13" max="13" width="12.66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7" x14ac:dyDescent="0.3">
      <c r="E2" s="67" t="s">
        <v>14</v>
      </c>
      <c r="F2" s="67"/>
      <c r="G2" s="14">
        <f>COUNTA(B11:B33)</f>
        <v>18</v>
      </c>
    </row>
    <row r="3" spans="1:27" x14ac:dyDescent="0.3">
      <c r="E3" s="67" t="s">
        <v>16</v>
      </c>
      <c r="F3" s="67"/>
      <c r="G3" s="14">
        <f>COUNTA(E8:W8)</f>
        <v>4</v>
      </c>
    </row>
    <row r="4" spans="1:27" x14ac:dyDescent="0.3">
      <c r="A4" s="35"/>
      <c r="B4" s="11"/>
      <c r="C4" s="3"/>
      <c r="D4" s="3"/>
    </row>
    <row r="6" spans="1:27" x14ac:dyDescent="0.3">
      <c r="E6" s="1" t="s">
        <v>0</v>
      </c>
      <c r="F6" s="55" t="s">
        <v>366</v>
      </c>
      <c r="G6" s="55"/>
      <c r="H6" s="55" t="s">
        <v>424</v>
      </c>
      <c r="I6" s="55"/>
      <c r="J6" s="55" t="s">
        <v>479</v>
      </c>
      <c r="K6" s="55"/>
      <c r="L6" s="55"/>
      <c r="M6" s="55"/>
      <c r="N6" s="55"/>
      <c r="O6" s="55"/>
      <c r="P6" s="55"/>
      <c r="Q6" s="55"/>
      <c r="R6" s="57"/>
      <c r="S6" s="58"/>
      <c r="T6" s="55"/>
      <c r="U6" s="55"/>
      <c r="V6" s="55"/>
      <c r="W6" s="55"/>
    </row>
    <row r="7" spans="1:27" x14ac:dyDescent="0.3">
      <c r="E7" s="1" t="s">
        <v>10</v>
      </c>
      <c r="F7" s="57">
        <v>2</v>
      </c>
      <c r="G7" s="58"/>
      <c r="H7" s="57">
        <v>2</v>
      </c>
      <c r="I7" s="58"/>
      <c r="J7" s="57">
        <v>2</v>
      </c>
      <c r="K7" s="58"/>
      <c r="L7" s="57"/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</row>
    <row r="8" spans="1:27" x14ac:dyDescent="0.3">
      <c r="E8" s="1" t="s">
        <v>1</v>
      </c>
      <c r="F8" s="59">
        <v>45942</v>
      </c>
      <c r="G8" s="59"/>
      <c r="H8" s="59">
        <v>45962</v>
      </c>
      <c r="I8" s="59"/>
      <c r="J8" s="59">
        <v>45983</v>
      </c>
      <c r="K8" s="59"/>
      <c r="L8" s="59"/>
      <c r="M8" s="59"/>
      <c r="N8" s="59"/>
      <c r="O8" s="59"/>
      <c r="P8" s="59"/>
      <c r="Q8" s="59"/>
      <c r="R8" s="68"/>
      <c r="S8" s="69"/>
      <c r="T8" s="59"/>
      <c r="U8" s="59"/>
      <c r="V8" s="59"/>
      <c r="W8" s="59"/>
      <c r="Z8" s="14"/>
    </row>
    <row r="9" spans="1:27" x14ac:dyDescent="0.3">
      <c r="E9" s="1" t="s">
        <v>2</v>
      </c>
      <c r="F9" s="57">
        <v>10</v>
      </c>
      <c r="G9" s="58"/>
      <c r="H9" s="57">
        <v>13</v>
      </c>
      <c r="I9" s="58"/>
      <c r="J9" s="57">
        <v>19</v>
      </c>
      <c r="K9" s="58"/>
      <c r="L9" s="57"/>
      <c r="M9" s="58"/>
      <c r="N9" s="57"/>
      <c r="O9" s="58"/>
      <c r="P9" s="57"/>
      <c r="Q9" s="58"/>
      <c r="R9" s="57"/>
      <c r="S9" s="58"/>
      <c r="T9" s="57"/>
      <c r="U9" s="58"/>
      <c r="V9" s="57"/>
      <c r="W9" s="58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3">
      <c r="A11" s="19">
        <f t="shared" ref="A11:A32" si="0">Y11</f>
        <v>1</v>
      </c>
      <c r="B11" s="13" t="s">
        <v>84</v>
      </c>
      <c r="C11" s="13" t="s">
        <v>128</v>
      </c>
      <c r="D11" s="13"/>
      <c r="E11" s="21" t="s">
        <v>127</v>
      </c>
      <c r="F11" s="6">
        <v>3</v>
      </c>
      <c r="G11" s="7">
        <f>IF(F11=0,,($F$9-F11)*$F$7*100/$F$9)</f>
        <v>140</v>
      </c>
      <c r="H11" s="6">
        <v>1</v>
      </c>
      <c r="I11" s="22">
        <f t="shared" ref="I11:I30" si="1">IF(H11=0,,($H$9-H11)*$H$7*100/$H$9)</f>
        <v>184.61538461538461</v>
      </c>
      <c r="J11" s="21">
        <v>7</v>
      </c>
      <c r="K11" s="22">
        <f t="shared" ref="K11:K27" si="2">IF(J11=0,,($J$9-J11)*$J$7*100/$J$9)</f>
        <v>126.31578947368421</v>
      </c>
      <c r="L11" s="21"/>
      <c r="M11" s="22">
        <f t="shared" ref="M11:M26" si="3">IF(L11=0,,($L$9-L11)*$L$7*100/$L$9)</f>
        <v>0</v>
      </c>
      <c r="N11" s="36"/>
      <c r="O11" s="37">
        <f t="shared" ref="O11:O23" si="4">IF(N11=0,,($N$9-N11)*$N$7*100/$N$9)</f>
        <v>0</v>
      </c>
      <c r="P11" s="36"/>
      <c r="Q11" s="22">
        <f t="shared" ref="Q11:Q20" si="5">IF(P11=0,,($P$9-P11)*$P$7*100/$P$9)</f>
        <v>0</v>
      </c>
      <c r="R11" s="6"/>
      <c r="S11" s="7">
        <f t="shared" ref="S11:S30" si="6">IF(R11=0,,($R$9-R11)*$R$7*100/$R$9)</f>
        <v>0</v>
      </c>
      <c r="T11" s="32"/>
      <c r="U11" s="31">
        <f t="shared" ref="U11:U30" si="7">IF(T11=0,,($T$9-T11)*$T$7*100/$T$9)</f>
        <v>0</v>
      </c>
      <c r="V11" s="6"/>
      <c r="W11" s="7">
        <f t="shared" ref="W11:W30" si="8">IF(V11=0,,($V$9-V11)*$V$7*100/$V$9)</f>
        <v>0</v>
      </c>
      <c r="X11" s="8">
        <f t="shared" ref="X11:X30" si="9">SUM(G11+I11+K11+M11+O11+Q11+S11+U11+W11)</f>
        <v>450.93117408906886</v>
      </c>
      <c r="Y11" s="6">
        <f t="shared" ref="Y11:Y32" si="10">ROW(B11)-10</f>
        <v>1</v>
      </c>
      <c r="Z11" s="6">
        <f t="shared" ref="Z11:Z32" si="11">COUNTA(F11,H11,L11,N11,R11,V11,T11)</f>
        <v>2</v>
      </c>
      <c r="AA11" s="16">
        <f t="shared" ref="Y11:AA33" si="12">Z11/$G$3</f>
        <v>0.5</v>
      </c>
    </row>
    <row r="12" spans="1:27" x14ac:dyDescent="0.3">
      <c r="A12" s="19">
        <f t="shared" si="0"/>
        <v>2</v>
      </c>
      <c r="B12" s="13" t="s">
        <v>386</v>
      </c>
      <c r="C12" s="13" t="s">
        <v>387</v>
      </c>
      <c r="D12" s="13"/>
      <c r="E12" s="21" t="s">
        <v>127</v>
      </c>
      <c r="F12" s="6">
        <v>5</v>
      </c>
      <c r="G12" s="7">
        <f>IF(F12=0,,($F$9-F12)*$F$7*100/$F$9)</f>
        <v>100</v>
      </c>
      <c r="H12" s="6">
        <v>3</v>
      </c>
      <c r="I12" s="22">
        <f t="shared" si="1"/>
        <v>153.84615384615384</v>
      </c>
      <c r="J12" s="21">
        <v>1</v>
      </c>
      <c r="K12" s="22">
        <f t="shared" si="2"/>
        <v>189.47368421052633</v>
      </c>
      <c r="L12" s="21"/>
      <c r="M12" s="22">
        <f t="shared" si="3"/>
        <v>0</v>
      </c>
      <c r="N12" s="36"/>
      <c r="O12" s="37">
        <f t="shared" si="4"/>
        <v>0</v>
      </c>
      <c r="P12" s="36"/>
      <c r="Q12" s="22">
        <f t="shared" si="5"/>
        <v>0</v>
      </c>
      <c r="R12" s="6"/>
      <c r="S12" s="7">
        <f t="shared" si="6"/>
        <v>0</v>
      </c>
      <c r="T12" s="32"/>
      <c r="U12" s="31">
        <f t="shared" si="7"/>
        <v>0</v>
      </c>
      <c r="V12" s="6"/>
      <c r="W12" s="7">
        <f t="shared" si="8"/>
        <v>0</v>
      </c>
      <c r="X12" s="8">
        <f t="shared" si="9"/>
        <v>443.31983805668017</v>
      </c>
      <c r="Y12" s="6">
        <f t="shared" si="10"/>
        <v>2</v>
      </c>
      <c r="Z12" s="6">
        <f t="shared" si="11"/>
        <v>2</v>
      </c>
      <c r="AA12" s="16">
        <f t="shared" si="12"/>
        <v>0.5</v>
      </c>
    </row>
    <row r="13" spans="1:27" x14ac:dyDescent="0.3">
      <c r="A13" s="19">
        <f t="shared" si="0"/>
        <v>3</v>
      </c>
      <c r="B13" s="13" t="s">
        <v>384</v>
      </c>
      <c r="C13" s="13" t="s">
        <v>385</v>
      </c>
      <c r="D13" s="13"/>
      <c r="E13" s="21" t="s">
        <v>103</v>
      </c>
      <c r="F13" s="6">
        <v>2</v>
      </c>
      <c r="G13" s="7">
        <f>IF(F13=0,,($F$9-F13)*$F$7*100/$F$9)</f>
        <v>160</v>
      </c>
      <c r="H13" s="6"/>
      <c r="I13" s="22">
        <f t="shared" si="1"/>
        <v>0</v>
      </c>
      <c r="J13" s="21">
        <v>2</v>
      </c>
      <c r="K13" s="22">
        <f t="shared" si="2"/>
        <v>178.94736842105263</v>
      </c>
      <c r="L13" s="21"/>
      <c r="M13" s="22">
        <f t="shared" si="3"/>
        <v>0</v>
      </c>
      <c r="N13" s="36"/>
      <c r="O13" s="37">
        <f t="shared" si="4"/>
        <v>0</v>
      </c>
      <c r="P13" s="36"/>
      <c r="Q13" s="22">
        <f t="shared" si="5"/>
        <v>0</v>
      </c>
      <c r="R13" s="6"/>
      <c r="S13" s="7">
        <f t="shared" si="6"/>
        <v>0</v>
      </c>
      <c r="T13" s="34"/>
      <c r="U13" s="31">
        <f t="shared" si="7"/>
        <v>0</v>
      </c>
      <c r="V13" s="30"/>
      <c r="W13" s="7">
        <f t="shared" si="8"/>
        <v>0</v>
      </c>
      <c r="X13" s="8">
        <f t="shared" si="9"/>
        <v>338.9473684210526</v>
      </c>
      <c r="Y13" s="6">
        <f t="shared" si="10"/>
        <v>3</v>
      </c>
      <c r="Z13" s="6">
        <f t="shared" si="11"/>
        <v>1</v>
      </c>
      <c r="AA13" s="16">
        <f t="shared" si="12"/>
        <v>0.25</v>
      </c>
    </row>
    <row r="14" spans="1:27" x14ac:dyDescent="0.3">
      <c r="A14" s="19">
        <f t="shared" si="0"/>
        <v>4</v>
      </c>
      <c r="B14" s="13" t="s">
        <v>451</v>
      </c>
      <c r="C14" s="13" t="s">
        <v>452</v>
      </c>
      <c r="D14" s="13"/>
      <c r="E14" s="21" t="s">
        <v>90</v>
      </c>
      <c r="F14" s="6"/>
      <c r="G14" s="7">
        <f>IF(F14=0,,($F$9-F14)*$F$7*100/$F$9)</f>
        <v>0</v>
      </c>
      <c r="H14" s="6">
        <v>5</v>
      </c>
      <c r="I14" s="22">
        <f t="shared" si="1"/>
        <v>123.07692307692308</v>
      </c>
      <c r="J14" s="21">
        <v>10</v>
      </c>
      <c r="K14" s="22">
        <f t="shared" si="2"/>
        <v>94.736842105263165</v>
      </c>
      <c r="L14" s="21"/>
      <c r="M14" s="22">
        <f t="shared" si="3"/>
        <v>0</v>
      </c>
      <c r="N14" s="36"/>
      <c r="O14" s="37">
        <f t="shared" si="4"/>
        <v>0</v>
      </c>
      <c r="P14" s="36"/>
      <c r="Q14" s="22">
        <f t="shared" si="5"/>
        <v>0</v>
      </c>
      <c r="R14" s="6"/>
      <c r="S14" s="7">
        <f t="shared" si="6"/>
        <v>0</v>
      </c>
      <c r="T14" s="34"/>
      <c r="U14" s="31">
        <f t="shared" si="7"/>
        <v>0</v>
      </c>
      <c r="V14" s="30"/>
      <c r="W14" s="7">
        <f t="shared" si="8"/>
        <v>0</v>
      </c>
      <c r="X14" s="8">
        <f t="shared" si="9"/>
        <v>217.81376518218624</v>
      </c>
      <c r="Y14" s="6">
        <f t="shared" si="10"/>
        <v>4</v>
      </c>
      <c r="Z14" s="6">
        <f t="shared" si="11"/>
        <v>1</v>
      </c>
      <c r="AA14" s="16">
        <f t="shared" si="12"/>
        <v>0.25</v>
      </c>
    </row>
    <row r="15" spans="1:27" x14ac:dyDescent="0.3">
      <c r="A15" s="19">
        <f t="shared" si="0"/>
        <v>5</v>
      </c>
      <c r="B15" s="13" t="s">
        <v>558</v>
      </c>
      <c r="C15" s="13" t="s">
        <v>559</v>
      </c>
      <c r="D15" s="13"/>
      <c r="E15" s="21" t="s">
        <v>103</v>
      </c>
      <c r="F15" s="6"/>
      <c r="G15" s="7"/>
      <c r="H15" s="6"/>
      <c r="I15" s="22">
        <f t="shared" si="1"/>
        <v>0</v>
      </c>
      <c r="J15" s="21">
        <v>3</v>
      </c>
      <c r="K15" s="22">
        <f t="shared" si="2"/>
        <v>168.42105263157896</v>
      </c>
      <c r="L15" s="21"/>
      <c r="M15" s="22">
        <f t="shared" si="3"/>
        <v>0</v>
      </c>
      <c r="N15" s="36"/>
      <c r="O15" s="37">
        <f t="shared" si="4"/>
        <v>0</v>
      </c>
      <c r="P15" s="36"/>
      <c r="Q15" s="22">
        <f t="shared" si="5"/>
        <v>0</v>
      </c>
      <c r="R15" s="6"/>
      <c r="S15" s="7">
        <f t="shared" si="6"/>
        <v>0</v>
      </c>
      <c r="T15" s="38"/>
      <c r="U15" s="31">
        <f t="shared" si="7"/>
        <v>0</v>
      </c>
      <c r="V15" s="30"/>
      <c r="W15" s="7">
        <f t="shared" si="8"/>
        <v>0</v>
      </c>
      <c r="X15" s="8">
        <f t="shared" si="9"/>
        <v>168.42105263157896</v>
      </c>
      <c r="Y15" s="6">
        <f t="shared" si="10"/>
        <v>5</v>
      </c>
      <c r="Z15" s="6">
        <f t="shared" si="11"/>
        <v>0</v>
      </c>
      <c r="AA15" s="16">
        <f t="shared" si="12"/>
        <v>0</v>
      </c>
    </row>
    <row r="16" spans="1:27" x14ac:dyDescent="0.3">
      <c r="A16" s="19">
        <f t="shared" si="0"/>
        <v>6</v>
      </c>
      <c r="B16" s="13" t="s">
        <v>560</v>
      </c>
      <c r="C16" s="13" t="s">
        <v>561</v>
      </c>
      <c r="D16" s="13"/>
      <c r="E16" s="21" t="s">
        <v>90</v>
      </c>
      <c r="F16" s="6"/>
      <c r="G16" s="7">
        <f t="shared" ref="G16:G30" si="13">IF(F16=0,,($F$9-F16)*$F$7*100/$F$9)</f>
        <v>0</v>
      </c>
      <c r="H16" s="6"/>
      <c r="I16" s="22">
        <f t="shared" si="1"/>
        <v>0</v>
      </c>
      <c r="J16" s="21">
        <v>6</v>
      </c>
      <c r="K16" s="22">
        <f t="shared" si="2"/>
        <v>136.84210526315789</v>
      </c>
      <c r="L16" s="21"/>
      <c r="M16" s="22">
        <f t="shared" si="3"/>
        <v>0</v>
      </c>
      <c r="N16" s="36"/>
      <c r="O16" s="37">
        <f t="shared" si="4"/>
        <v>0</v>
      </c>
      <c r="P16" s="21"/>
      <c r="Q16" s="22">
        <f t="shared" si="5"/>
        <v>0</v>
      </c>
      <c r="R16" s="6"/>
      <c r="S16" s="7">
        <f t="shared" si="6"/>
        <v>0</v>
      </c>
      <c r="T16" s="6"/>
      <c r="U16" s="31">
        <f t="shared" si="7"/>
        <v>0</v>
      </c>
      <c r="V16" s="6"/>
      <c r="W16" s="7">
        <f t="shared" si="8"/>
        <v>0</v>
      </c>
      <c r="X16" s="8">
        <f t="shared" si="9"/>
        <v>136.84210526315789</v>
      </c>
      <c r="Y16" s="6">
        <f t="shared" si="10"/>
        <v>6</v>
      </c>
      <c r="Z16" s="6">
        <f t="shared" si="11"/>
        <v>0</v>
      </c>
      <c r="AA16" s="16">
        <f t="shared" si="12"/>
        <v>0</v>
      </c>
    </row>
    <row r="17" spans="1:27" x14ac:dyDescent="0.3">
      <c r="A17" s="19">
        <f t="shared" si="0"/>
        <v>7</v>
      </c>
      <c r="B17" s="21" t="s">
        <v>93</v>
      </c>
      <c r="C17" s="21" t="s">
        <v>388</v>
      </c>
      <c r="D17" s="6"/>
      <c r="E17" s="21" t="s">
        <v>156</v>
      </c>
      <c r="F17" s="6">
        <v>8</v>
      </c>
      <c r="G17" s="7">
        <f t="shared" si="13"/>
        <v>40</v>
      </c>
      <c r="H17" s="6">
        <v>12</v>
      </c>
      <c r="I17" s="22">
        <f t="shared" si="1"/>
        <v>15.384615384615385</v>
      </c>
      <c r="J17" s="21">
        <v>13</v>
      </c>
      <c r="K17" s="22">
        <f t="shared" si="2"/>
        <v>63.157894736842103</v>
      </c>
      <c r="L17" s="21"/>
      <c r="M17" s="22">
        <f t="shared" si="3"/>
        <v>0</v>
      </c>
      <c r="N17" s="36"/>
      <c r="O17" s="37">
        <f t="shared" si="4"/>
        <v>0</v>
      </c>
      <c r="P17" s="21"/>
      <c r="Q17" s="22">
        <f t="shared" si="5"/>
        <v>0</v>
      </c>
      <c r="R17" s="6"/>
      <c r="S17" s="7">
        <f t="shared" si="6"/>
        <v>0</v>
      </c>
      <c r="T17" s="6"/>
      <c r="U17" s="31">
        <f t="shared" si="7"/>
        <v>0</v>
      </c>
      <c r="V17" s="6"/>
      <c r="W17" s="7">
        <f t="shared" si="8"/>
        <v>0</v>
      </c>
      <c r="X17" s="8">
        <f t="shared" si="9"/>
        <v>118.5425101214575</v>
      </c>
      <c r="Y17" s="6">
        <f t="shared" si="10"/>
        <v>7</v>
      </c>
      <c r="Z17" s="6">
        <f t="shared" si="11"/>
        <v>2</v>
      </c>
      <c r="AA17" s="16">
        <f t="shared" si="12"/>
        <v>0.5</v>
      </c>
    </row>
    <row r="18" spans="1:27" x14ac:dyDescent="0.3">
      <c r="A18" s="19">
        <f t="shared" si="0"/>
        <v>8</v>
      </c>
      <c r="B18" s="13" t="s">
        <v>562</v>
      </c>
      <c r="C18" s="13" t="s">
        <v>67</v>
      </c>
      <c r="D18" s="13"/>
      <c r="E18" s="21" t="s">
        <v>90</v>
      </c>
      <c r="F18" s="6"/>
      <c r="G18" s="7">
        <f t="shared" si="13"/>
        <v>0</v>
      </c>
      <c r="H18" s="6"/>
      <c r="I18" s="22">
        <f t="shared" si="1"/>
        <v>0</v>
      </c>
      <c r="J18" s="21">
        <v>8</v>
      </c>
      <c r="K18" s="22">
        <f t="shared" si="2"/>
        <v>115.78947368421052</v>
      </c>
      <c r="L18" s="21"/>
      <c r="M18" s="22">
        <f t="shared" si="3"/>
        <v>0</v>
      </c>
      <c r="N18" s="36"/>
      <c r="O18" s="37">
        <f t="shared" si="4"/>
        <v>0</v>
      </c>
      <c r="P18" s="36"/>
      <c r="Q18" s="22">
        <f t="shared" si="5"/>
        <v>0</v>
      </c>
      <c r="R18" s="6"/>
      <c r="S18" s="7">
        <f t="shared" si="6"/>
        <v>0</v>
      </c>
      <c r="T18" s="34"/>
      <c r="U18" s="31">
        <f t="shared" si="7"/>
        <v>0</v>
      </c>
      <c r="V18" s="30"/>
      <c r="W18" s="7">
        <f t="shared" si="8"/>
        <v>0</v>
      </c>
      <c r="X18" s="8">
        <f t="shared" si="9"/>
        <v>115.78947368421052</v>
      </c>
      <c r="Y18" s="6">
        <f t="shared" si="10"/>
        <v>8</v>
      </c>
      <c r="Z18" s="6">
        <f t="shared" si="11"/>
        <v>0</v>
      </c>
      <c r="AA18" s="16">
        <f t="shared" si="12"/>
        <v>0</v>
      </c>
    </row>
    <row r="19" spans="1:27" x14ac:dyDescent="0.3">
      <c r="A19" s="19">
        <f t="shared" si="0"/>
        <v>9</v>
      </c>
      <c r="B19" s="13" t="s">
        <v>563</v>
      </c>
      <c r="C19" s="13" t="s">
        <v>500</v>
      </c>
      <c r="D19" s="13"/>
      <c r="E19" s="21" t="s">
        <v>127</v>
      </c>
      <c r="F19" s="6"/>
      <c r="G19" s="7">
        <f t="shared" si="13"/>
        <v>0</v>
      </c>
      <c r="H19" s="6"/>
      <c r="I19" s="22">
        <f t="shared" si="1"/>
        <v>0</v>
      </c>
      <c r="J19" s="21">
        <v>9</v>
      </c>
      <c r="K19" s="22">
        <f t="shared" si="2"/>
        <v>105.26315789473684</v>
      </c>
      <c r="L19" s="21"/>
      <c r="M19" s="22">
        <f t="shared" si="3"/>
        <v>0</v>
      </c>
      <c r="N19" s="36"/>
      <c r="O19" s="37">
        <f t="shared" si="4"/>
        <v>0</v>
      </c>
      <c r="P19" s="21"/>
      <c r="Q19" s="22">
        <f t="shared" si="5"/>
        <v>0</v>
      </c>
      <c r="R19" s="6"/>
      <c r="S19" s="7">
        <f t="shared" si="6"/>
        <v>0</v>
      </c>
      <c r="T19" s="6"/>
      <c r="U19" s="31">
        <f t="shared" si="7"/>
        <v>0</v>
      </c>
      <c r="V19" s="6"/>
      <c r="W19" s="7">
        <f t="shared" si="8"/>
        <v>0</v>
      </c>
      <c r="X19" s="8">
        <f t="shared" si="9"/>
        <v>105.26315789473684</v>
      </c>
      <c r="Y19" s="6">
        <f t="shared" si="10"/>
        <v>9</v>
      </c>
      <c r="Z19" s="6">
        <f t="shared" si="11"/>
        <v>0</v>
      </c>
      <c r="AA19" s="16">
        <f t="shared" si="12"/>
        <v>0</v>
      </c>
    </row>
    <row r="20" spans="1:27" x14ac:dyDescent="0.3">
      <c r="A20" s="19">
        <f t="shared" si="0"/>
        <v>10</v>
      </c>
      <c r="B20" s="13" t="s">
        <v>391</v>
      </c>
      <c r="C20" s="13" t="s">
        <v>95</v>
      </c>
      <c r="D20" s="13"/>
      <c r="E20" s="21" t="s">
        <v>156</v>
      </c>
      <c r="F20" s="6"/>
      <c r="G20" s="7">
        <f t="shared" si="13"/>
        <v>0</v>
      </c>
      <c r="H20" s="6"/>
      <c r="I20" s="22">
        <f t="shared" si="1"/>
        <v>0</v>
      </c>
      <c r="J20" s="21">
        <v>11</v>
      </c>
      <c r="K20" s="22">
        <f t="shared" si="2"/>
        <v>84.21052631578948</v>
      </c>
      <c r="L20" s="21"/>
      <c r="M20" s="22">
        <f t="shared" si="3"/>
        <v>0</v>
      </c>
      <c r="N20" s="36"/>
      <c r="O20" s="37">
        <f t="shared" si="4"/>
        <v>0</v>
      </c>
      <c r="P20" s="21"/>
      <c r="Q20" s="22">
        <f t="shared" si="5"/>
        <v>0</v>
      </c>
      <c r="R20" s="6"/>
      <c r="S20" s="7">
        <f t="shared" si="6"/>
        <v>0</v>
      </c>
      <c r="T20" s="6"/>
      <c r="U20" s="31">
        <f t="shared" si="7"/>
        <v>0</v>
      </c>
      <c r="V20" s="6"/>
      <c r="W20" s="7">
        <f t="shared" si="8"/>
        <v>0</v>
      </c>
      <c r="X20" s="8">
        <f t="shared" si="9"/>
        <v>84.21052631578948</v>
      </c>
      <c r="Y20" s="6">
        <f t="shared" si="10"/>
        <v>10</v>
      </c>
      <c r="Z20" s="6">
        <f t="shared" si="11"/>
        <v>0</v>
      </c>
      <c r="AA20" s="16">
        <f t="shared" si="12"/>
        <v>0</v>
      </c>
    </row>
    <row r="21" spans="1:27" x14ac:dyDescent="0.3">
      <c r="A21" s="19">
        <f t="shared" si="0"/>
        <v>11</v>
      </c>
      <c r="B21" s="21" t="s">
        <v>453</v>
      </c>
      <c r="C21" s="21" t="s">
        <v>454</v>
      </c>
      <c r="D21" s="21"/>
      <c r="E21" s="21" t="s">
        <v>90</v>
      </c>
      <c r="F21" s="6"/>
      <c r="G21" s="7">
        <f t="shared" si="13"/>
        <v>0</v>
      </c>
      <c r="H21" s="6">
        <v>8</v>
      </c>
      <c r="I21" s="22">
        <f t="shared" si="1"/>
        <v>76.92307692307692</v>
      </c>
      <c r="J21" s="21"/>
      <c r="K21" s="22">
        <f t="shared" si="2"/>
        <v>0</v>
      </c>
      <c r="L21" s="21"/>
      <c r="M21" s="22">
        <f t="shared" si="3"/>
        <v>0</v>
      </c>
      <c r="N21" s="36"/>
      <c r="O21" s="37">
        <f t="shared" si="4"/>
        <v>0</v>
      </c>
      <c r="P21" s="21"/>
      <c r="Q21" s="22">
        <f>IF(P21=0,,($N$9-P21)*$N$7*100/$N$9)</f>
        <v>0</v>
      </c>
      <c r="R21" s="6"/>
      <c r="S21" s="7">
        <f t="shared" si="6"/>
        <v>0</v>
      </c>
      <c r="T21" s="6"/>
      <c r="U21" s="31">
        <f t="shared" si="7"/>
        <v>0</v>
      </c>
      <c r="V21" s="6"/>
      <c r="W21" s="7">
        <f t="shared" si="8"/>
        <v>0</v>
      </c>
      <c r="X21" s="8">
        <f t="shared" si="9"/>
        <v>76.92307692307692</v>
      </c>
      <c r="Y21" s="6">
        <f t="shared" si="10"/>
        <v>11</v>
      </c>
      <c r="Z21" s="6">
        <f t="shared" si="11"/>
        <v>1</v>
      </c>
      <c r="AA21" s="16">
        <f t="shared" si="12"/>
        <v>0.25</v>
      </c>
    </row>
    <row r="22" spans="1:27" x14ac:dyDescent="0.3">
      <c r="A22" s="19">
        <f t="shared" si="0"/>
        <v>12</v>
      </c>
      <c r="B22" s="13" t="s">
        <v>564</v>
      </c>
      <c r="C22" s="13" t="s">
        <v>513</v>
      </c>
      <c r="D22" s="13"/>
      <c r="E22" s="21" t="s">
        <v>493</v>
      </c>
      <c r="F22" s="6"/>
      <c r="G22" s="7">
        <f t="shared" si="13"/>
        <v>0</v>
      </c>
      <c r="H22" s="6"/>
      <c r="I22" s="22">
        <f t="shared" si="1"/>
        <v>0</v>
      </c>
      <c r="J22" s="21">
        <v>12</v>
      </c>
      <c r="K22" s="22">
        <f t="shared" si="2"/>
        <v>73.684210526315795</v>
      </c>
      <c r="L22" s="21"/>
      <c r="M22" s="22">
        <f t="shared" si="3"/>
        <v>0</v>
      </c>
      <c r="N22" s="36"/>
      <c r="O22" s="37">
        <f t="shared" si="4"/>
        <v>0</v>
      </c>
      <c r="P22" s="36"/>
      <c r="Q22" s="22">
        <f t="shared" ref="Q22:Q30" si="14">IF(P22=0,,($P$9-P22)*$P$7*100/$P$9)</f>
        <v>0</v>
      </c>
      <c r="R22" s="6"/>
      <c r="S22" s="7">
        <f t="shared" si="6"/>
        <v>0</v>
      </c>
      <c r="T22" s="34"/>
      <c r="U22" s="31">
        <f t="shared" si="7"/>
        <v>0</v>
      </c>
      <c r="V22" s="30"/>
      <c r="W22" s="7">
        <f t="shared" si="8"/>
        <v>0</v>
      </c>
      <c r="X22" s="8">
        <f t="shared" si="9"/>
        <v>73.684210526315795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3">
      <c r="A23" s="19">
        <f t="shared" si="0"/>
        <v>13</v>
      </c>
      <c r="B23" s="21" t="s">
        <v>453</v>
      </c>
      <c r="C23" s="21" t="s">
        <v>454</v>
      </c>
      <c r="D23" s="13"/>
      <c r="E23" s="21" t="s">
        <v>90</v>
      </c>
      <c r="F23" s="6"/>
      <c r="G23" s="7">
        <f t="shared" si="13"/>
        <v>0</v>
      </c>
      <c r="H23" s="6"/>
      <c r="I23" s="22">
        <f t="shared" si="1"/>
        <v>0</v>
      </c>
      <c r="J23" s="21">
        <v>14</v>
      </c>
      <c r="K23" s="22">
        <f t="shared" si="2"/>
        <v>52.631578947368418</v>
      </c>
      <c r="L23" s="21"/>
      <c r="M23" s="22">
        <f t="shared" si="3"/>
        <v>0</v>
      </c>
      <c r="N23" s="21"/>
      <c r="O23" s="22">
        <f t="shared" si="4"/>
        <v>0</v>
      </c>
      <c r="P23" s="21"/>
      <c r="Q23" s="22">
        <f t="shared" si="14"/>
        <v>0</v>
      </c>
      <c r="R23" s="6"/>
      <c r="S23" s="7">
        <f t="shared" si="6"/>
        <v>0</v>
      </c>
      <c r="T23" s="6"/>
      <c r="U23" s="31">
        <f t="shared" si="7"/>
        <v>0</v>
      </c>
      <c r="V23" s="6"/>
      <c r="W23" s="7">
        <f t="shared" si="8"/>
        <v>0</v>
      </c>
      <c r="X23" s="8">
        <f t="shared" si="9"/>
        <v>52.631578947368418</v>
      </c>
      <c r="Y23" s="6">
        <f t="shared" si="10"/>
        <v>13</v>
      </c>
      <c r="Z23" s="6">
        <f t="shared" si="11"/>
        <v>0</v>
      </c>
      <c r="AA23" s="16">
        <f t="shared" si="12"/>
        <v>0</v>
      </c>
    </row>
    <row r="24" spans="1:27" x14ac:dyDescent="0.3">
      <c r="A24" s="19">
        <f t="shared" si="0"/>
        <v>14</v>
      </c>
      <c r="B24" s="13" t="s">
        <v>565</v>
      </c>
      <c r="C24" s="13" t="s">
        <v>566</v>
      </c>
      <c r="D24" s="13"/>
      <c r="E24" s="21" t="s">
        <v>156</v>
      </c>
      <c r="F24" s="6"/>
      <c r="G24" s="7">
        <f t="shared" si="13"/>
        <v>0</v>
      </c>
      <c r="H24" s="6"/>
      <c r="I24" s="22">
        <f t="shared" si="1"/>
        <v>0</v>
      </c>
      <c r="J24" s="21">
        <v>15</v>
      </c>
      <c r="K24" s="22">
        <f t="shared" si="2"/>
        <v>42.10526315789474</v>
      </c>
      <c r="L24" s="21"/>
      <c r="M24" s="22">
        <f t="shared" si="3"/>
        <v>0</v>
      </c>
      <c r="N24" s="36"/>
      <c r="O24" s="37"/>
      <c r="P24" s="36"/>
      <c r="Q24" s="22">
        <f t="shared" si="14"/>
        <v>0</v>
      </c>
      <c r="R24" s="6"/>
      <c r="S24" s="7">
        <f t="shared" si="6"/>
        <v>0</v>
      </c>
      <c r="T24" s="38"/>
      <c r="U24" s="31">
        <f t="shared" si="7"/>
        <v>0</v>
      </c>
      <c r="V24" s="17"/>
      <c r="W24" s="7">
        <f t="shared" si="8"/>
        <v>0</v>
      </c>
      <c r="X24" s="8">
        <f t="shared" si="9"/>
        <v>42.10526315789474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3">
      <c r="A25" s="20">
        <f t="shared" si="0"/>
        <v>15</v>
      </c>
      <c r="B25" s="13" t="s">
        <v>567</v>
      </c>
      <c r="C25" s="13" t="s">
        <v>568</v>
      </c>
      <c r="D25" s="13"/>
      <c r="E25" s="21" t="s">
        <v>156</v>
      </c>
      <c r="F25" s="6"/>
      <c r="G25" s="7">
        <f t="shared" si="13"/>
        <v>0</v>
      </c>
      <c r="H25" s="6"/>
      <c r="I25" s="22">
        <f t="shared" si="1"/>
        <v>0</v>
      </c>
      <c r="J25" s="21">
        <v>16</v>
      </c>
      <c r="K25" s="22">
        <f t="shared" si="2"/>
        <v>31.578947368421051</v>
      </c>
      <c r="L25" s="21"/>
      <c r="M25" s="22">
        <f t="shared" si="3"/>
        <v>0</v>
      </c>
      <c r="N25" s="36"/>
      <c r="O25" s="37">
        <f t="shared" ref="O25:O30" si="15">IF(N25=0,,($N$9-N25)*$N$7*100/$N$9)</f>
        <v>0</v>
      </c>
      <c r="P25" s="21"/>
      <c r="Q25" s="22">
        <f t="shared" si="14"/>
        <v>0</v>
      </c>
      <c r="R25" s="6"/>
      <c r="S25" s="7">
        <f t="shared" si="6"/>
        <v>0</v>
      </c>
      <c r="T25" s="6"/>
      <c r="U25" s="31">
        <f t="shared" si="7"/>
        <v>0</v>
      </c>
      <c r="V25" s="6"/>
      <c r="W25" s="7">
        <f t="shared" si="8"/>
        <v>0</v>
      </c>
      <c r="X25" s="8">
        <f t="shared" si="9"/>
        <v>31.578947368421051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3">
      <c r="A26" s="20">
        <f t="shared" si="0"/>
        <v>16</v>
      </c>
      <c r="B26" s="13" t="s">
        <v>569</v>
      </c>
      <c r="C26" s="13" t="s">
        <v>570</v>
      </c>
      <c r="D26" s="13"/>
      <c r="E26" s="21" t="s">
        <v>156</v>
      </c>
      <c r="F26" s="6"/>
      <c r="G26" s="7">
        <f t="shared" si="13"/>
        <v>0</v>
      </c>
      <c r="H26" s="6"/>
      <c r="I26" s="22">
        <f t="shared" si="1"/>
        <v>0</v>
      </c>
      <c r="J26" s="21">
        <v>17</v>
      </c>
      <c r="K26" s="22">
        <f t="shared" si="2"/>
        <v>21.05263157894737</v>
      </c>
      <c r="L26" s="21"/>
      <c r="M26" s="22">
        <f t="shared" si="3"/>
        <v>0</v>
      </c>
      <c r="N26" s="36"/>
      <c r="O26" s="37">
        <f t="shared" si="15"/>
        <v>0</v>
      </c>
      <c r="P26" s="36"/>
      <c r="Q26" s="22">
        <f t="shared" si="14"/>
        <v>0</v>
      </c>
      <c r="R26" s="6"/>
      <c r="S26" s="7">
        <f t="shared" si="6"/>
        <v>0</v>
      </c>
      <c r="T26" s="38"/>
      <c r="U26" s="31">
        <f t="shared" si="7"/>
        <v>0</v>
      </c>
      <c r="V26" s="17"/>
      <c r="W26" s="7">
        <f t="shared" si="8"/>
        <v>0</v>
      </c>
      <c r="X26" s="8">
        <f t="shared" si="9"/>
        <v>21.05263157894737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3">
      <c r="A27" s="20">
        <f t="shared" si="0"/>
        <v>17</v>
      </c>
      <c r="B27" s="21" t="s">
        <v>571</v>
      </c>
      <c r="C27" s="21" t="s">
        <v>568</v>
      </c>
      <c r="D27" s="21"/>
      <c r="E27" s="21" t="s">
        <v>223</v>
      </c>
      <c r="F27" s="6"/>
      <c r="G27" s="7">
        <f t="shared" si="13"/>
        <v>0</v>
      </c>
      <c r="H27" s="6"/>
      <c r="I27" s="22">
        <f t="shared" si="1"/>
        <v>0</v>
      </c>
      <c r="J27" s="21">
        <v>18</v>
      </c>
      <c r="K27" s="22">
        <f t="shared" si="2"/>
        <v>10.526315789473685</v>
      </c>
      <c r="L27" s="6"/>
      <c r="M27" s="7"/>
      <c r="N27" s="21"/>
      <c r="O27" s="22">
        <f t="shared" si="15"/>
        <v>0</v>
      </c>
      <c r="P27" s="21"/>
      <c r="Q27" s="22">
        <f t="shared" si="14"/>
        <v>0</v>
      </c>
      <c r="R27" s="6"/>
      <c r="S27" s="7">
        <f t="shared" si="6"/>
        <v>0</v>
      </c>
      <c r="T27" s="6"/>
      <c r="U27" s="31">
        <f t="shared" si="7"/>
        <v>0</v>
      </c>
      <c r="V27" s="6"/>
      <c r="W27" s="7">
        <f t="shared" si="8"/>
        <v>0</v>
      </c>
      <c r="X27" s="8">
        <f t="shared" si="9"/>
        <v>10.526315789473685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3">
      <c r="A28" s="20">
        <f t="shared" si="0"/>
        <v>18</v>
      </c>
      <c r="B28" s="21" t="s">
        <v>572</v>
      </c>
      <c r="C28" s="21" t="s">
        <v>573</v>
      </c>
      <c r="D28" s="21"/>
      <c r="E28" s="21" t="s">
        <v>127</v>
      </c>
      <c r="F28" s="6"/>
      <c r="G28" s="7">
        <f t="shared" si="13"/>
        <v>0</v>
      </c>
      <c r="H28" s="6"/>
      <c r="I28" s="22">
        <f t="shared" si="1"/>
        <v>0</v>
      </c>
      <c r="J28" s="21">
        <v>19</v>
      </c>
      <c r="K28" s="22">
        <v>6</v>
      </c>
      <c r="L28" s="21"/>
      <c r="M28" s="22">
        <f>IF(L28=0,,($L$9-L28)*$L$7*100/$L$9)</f>
        <v>0</v>
      </c>
      <c r="N28" s="21"/>
      <c r="O28" s="22">
        <f t="shared" si="15"/>
        <v>0</v>
      </c>
      <c r="P28" s="21"/>
      <c r="Q28" s="22">
        <f t="shared" si="14"/>
        <v>0</v>
      </c>
      <c r="R28" s="6"/>
      <c r="S28" s="7">
        <f t="shared" si="6"/>
        <v>0</v>
      </c>
      <c r="T28" s="6"/>
      <c r="U28" s="31">
        <f t="shared" si="7"/>
        <v>0</v>
      </c>
      <c r="V28" s="6"/>
      <c r="W28" s="7">
        <f t="shared" si="8"/>
        <v>0</v>
      </c>
      <c r="X28" s="8">
        <f t="shared" si="9"/>
        <v>6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3">
      <c r="A29" s="20">
        <f t="shared" si="0"/>
        <v>19</v>
      </c>
      <c r="B29" s="13"/>
      <c r="C29" s="13"/>
      <c r="D29" s="13"/>
      <c r="E29" s="21"/>
      <c r="F29" s="6"/>
      <c r="G29" s="7">
        <f t="shared" si="13"/>
        <v>0</v>
      </c>
      <c r="H29" s="6"/>
      <c r="I29" s="22">
        <f t="shared" si="1"/>
        <v>0</v>
      </c>
      <c r="J29" s="21"/>
      <c r="K29" s="22">
        <f>IF(J29=0,,($J$9-J29)*$J$7*100/$J$9)</f>
        <v>0</v>
      </c>
      <c r="L29" s="21"/>
      <c r="M29" s="22">
        <f>IF(L29=0,,($L$9-L29)*$L$7*100/$L$9)</f>
        <v>0</v>
      </c>
      <c r="N29" s="21"/>
      <c r="O29" s="22">
        <f t="shared" si="15"/>
        <v>0</v>
      </c>
      <c r="P29" s="21"/>
      <c r="Q29" s="22">
        <f t="shared" si="14"/>
        <v>0</v>
      </c>
      <c r="R29" s="6"/>
      <c r="S29" s="7">
        <f t="shared" si="6"/>
        <v>0</v>
      </c>
      <c r="T29" s="17"/>
      <c r="U29" s="31">
        <f t="shared" si="7"/>
        <v>0</v>
      </c>
      <c r="V29" s="17"/>
      <c r="W29" s="7">
        <f t="shared" si="8"/>
        <v>0</v>
      </c>
      <c r="X29" s="8">
        <f t="shared" si="9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3">
      <c r="A30" s="20">
        <f t="shared" si="0"/>
        <v>20</v>
      </c>
      <c r="B30" s="21"/>
      <c r="C30" s="21"/>
      <c r="D30" s="21"/>
      <c r="E30" s="21"/>
      <c r="F30" s="6"/>
      <c r="G30" s="7">
        <f t="shared" si="13"/>
        <v>0</v>
      </c>
      <c r="H30" s="6"/>
      <c r="I30" s="22">
        <f t="shared" si="1"/>
        <v>0</v>
      </c>
      <c r="J30" s="6"/>
      <c r="K30" s="22">
        <f>IF(J30=0,,($J$9-J30)*$J$7*100/$J$9)</f>
        <v>0</v>
      </c>
      <c r="L30" s="6"/>
      <c r="M30" s="7">
        <f>IF(L30=0,,($L$9-L30)*$L$7*100/$L$9)</f>
        <v>0</v>
      </c>
      <c r="N30" s="21"/>
      <c r="O30" s="22">
        <f t="shared" si="15"/>
        <v>0</v>
      </c>
      <c r="P30" s="21"/>
      <c r="Q30" s="22">
        <f t="shared" si="14"/>
        <v>0</v>
      </c>
      <c r="R30" s="6"/>
      <c r="S30" s="7">
        <f t="shared" si="6"/>
        <v>0</v>
      </c>
      <c r="T30" s="6"/>
      <c r="U30" s="31">
        <f t="shared" si="7"/>
        <v>0</v>
      </c>
      <c r="V30" s="6"/>
      <c r="W30" s="7">
        <f t="shared" si="8"/>
        <v>0</v>
      </c>
      <c r="X30" s="8">
        <f t="shared" si="9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3">
      <c r="A31" s="20">
        <f t="shared" si="0"/>
        <v>21</v>
      </c>
      <c r="B31" s="6"/>
      <c r="C31" s="6"/>
      <c r="D31" s="6"/>
      <c r="E31" s="6"/>
      <c r="F31" s="6"/>
      <c r="G31" s="7">
        <f t="shared" ref="G31:G33" si="16">IF(F31=0,,($F$9-F31)*$F$7*100/$F$9)</f>
        <v>0</v>
      </c>
      <c r="H31" s="6"/>
      <c r="I31" s="22">
        <f t="shared" ref="I31:I33" si="17">IF(H31=0,,($H$9-H31)*$H$7*100/$H$9)</f>
        <v>0</v>
      </c>
      <c r="J31" s="6"/>
      <c r="K31" s="22">
        <f t="shared" ref="K31:K33" si="18">IF(J31=0,,($J$9-J31)*$J$7*100/$J$9)</f>
        <v>0</v>
      </c>
      <c r="L31" s="6"/>
      <c r="M31" s="7">
        <f>IF(L31=0,,($L$9-L31)*$L$7*100/$L$9)</f>
        <v>0</v>
      </c>
      <c r="N31" s="21"/>
      <c r="O31" s="22">
        <f t="shared" ref="O31:O32" si="19">IF(N31=0,,($N$9-N31)*$N$7*100/$N$9)</f>
        <v>0</v>
      </c>
      <c r="P31" s="21"/>
      <c r="Q31" s="22">
        <f t="shared" ref="Q31:Q32" si="20">IF(P31=0,,($P$9-P31)*$P$7*100/$P$9)</f>
        <v>0</v>
      </c>
      <c r="R31" s="6"/>
      <c r="S31" s="7">
        <f t="shared" ref="S31:S33" si="21">IF(R31=0,,($R$9-R31)*$R$7*100/$R$9)</f>
        <v>0</v>
      </c>
      <c r="T31" s="6"/>
      <c r="U31" s="31">
        <f t="shared" ref="U31:U33" si="22">IF(T31=0,,($T$9-T31)*$T$7*100/$T$9)</f>
        <v>0</v>
      </c>
      <c r="V31" s="6"/>
      <c r="W31" s="7">
        <f t="shared" ref="W31:W32" si="23">IF(V31=0,,($V$9-V31)*$V$7*100/$V$9)</f>
        <v>0</v>
      </c>
      <c r="X31" s="8">
        <f t="shared" ref="X31:X33" si="24">SUM(G31+I31+K31+M31+O31+Q31+S31+U31+W31)</f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3">
      <c r="A32" s="20">
        <f t="shared" si="0"/>
        <v>22</v>
      </c>
      <c r="B32" s="6"/>
      <c r="C32" s="6"/>
      <c r="D32" s="6"/>
      <c r="E32" s="6"/>
      <c r="F32" s="6"/>
      <c r="G32" s="7">
        <f t="shared" si="16"/>
        <v>0</v>
      </c>
      <c r="H32" s="6"/>
      <c r="I32" s="22">
        <f t="shared" si="17"/>
        <v>0</v>
      </c>
      <c r="J32" s="6"/>
      <c r="K32" s="22">
        <f t="shared" si="18"/>
        <v>0</v>
      </c>
      <c r="L32" s="6"/>
      <c r="M32" s="7">
        <f>IF(L32=0,,($L$9-L32)*$L$7*100/$L$9)</f>
        <v>0</v>
      </c>
      <c r="N32" s="21"/>
      <c r="O32" s="22">
        <f t="shared" si="19"/>
        <v>0</v>
      </c>
      <c r="P32" s="21"/>
      <c r="Q32" s="22">
        <f t="shared" si="20"/>
        <v>0</v>
      </c>
      <c r="R32" s="6"/>
      <c r="S32" s="7">
        <f t="shared" si="21"/>
        <v>0</v>
      </c>
      <c r="T32" s="6"/>
      <c r="U32" s="31">
        <f t="shared" si="22"/>
        <v>0</v>
      </c>
      <c r="V32" s="6"/>
      <c r="W32" s="7">
        <f t="shared" si="23"/>
        <v>0</v>
      </c>
      <c r="X32" s="8">
        <f t="shared" si="24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5" x14ac:dyDescent="0.3">
      <c r="A33" s="20">
        <f t="shared" ref="A33" si="25">W33</f>
        <v>0</v>
      </c>
      <c r="B33" s="6"/>
      <c r="C33" s="6"/>
      <c r="D33" s="6"/>
      <c r="E33" s="6"/>
      <c r="F33" s="6"/>
      <c r="G33" s="7">
        <f t="shared" si="16"/>
        <v>0</v>
      </c>
      <c r="H33" s="6"/>
      <c r="I33" s="22">
        <f t="shared" si="17"/>
        <v>0</v>
      </c>
      <c r="J33" s="6"/>
      <c r="K33" s="22">
        <f t="shared" si="18"/>
        <v>0</v>
      </c>
      <c r="L33" s="6"/>
      <c r="M33" s="7">
        <f>IF(L33=0,,($N$9-L33)*$N$7*100/$N$9)</f>
        <v>0</v>
      </c>
      <c r="N33" s="6"/>
      <c r="O33" s="7">
        <f>IF(N33=0,,($R$9-N33)*$R$7*100/$R$9)</f>
        <v>0</v>
      </c>
      <c r="P33" s="6"/>
      <c r="Q33" s="7">
        <f>IF(P33=0,,($R$9-P33)*$R$7*100/$R$9)</f>
        <v>0</v>
      </c>
      <c r="R33" s="6"/>
      <c r="S33" s="7">
        <f t="shared" si="21"/>
        <v>0</v>
      </c>
      <c r="T33" s="6"/>
      <c r="U33" s="31">
        <f t="shared" si="22"/>
        <v>0</v>
      </c>
      <c r="V33" s="8">
        <f>SUM(G33,I33,K33,M33,O33,S33)</f>
        <v>0</v>
      </c>
      <c r="W33" s="6">
        <v>0</v>
      </c>
      <c r="X33" s="8">
        <f t="shared" si="24"/>
        <v>0</v>
      </c>
      <c r="Y33" s="16">
        <f t="shared" si="12"/>
        <v>0</v>
      </c>
    </row>
    <row r="34" spans="1:25" x14ac:dyDescent="0.3">
      <c r="A34" s="60" t="s">
        <v>11</v>
      </c>
      <c r="B34" s="60"/>
      <c r="C34" s="61"/>
      <c r="D34" s="9"/>
      <c r="F34">
        <f>COUNTA(F11:F33)</f>
        <v>4</v>
      </c>
      <c r="H34">
        <f>COUNTA(H11:H33)</f>
        <v>5</v>
      </c>
      <c r="J34">
        <f>COUNTA(J11:J33)</f>
        <v>17</v>
      </c>
      <c r="L34">
        <f>COUNTA(L11:L33)</f>
        <v>0</v>
      </c>
      <c r="N34">
        <f>COUNTA(N11:N33)</f>
        <v>0</v>
      </c>
      <c r="P34">
        <f>COUNTA(R11:R33)</f>
        <v>0</v>
      </c>
      <c r="R34">
        <f>COUNTA(T11:T33)</f>
        <v>0</v>
      </c>
    </row>
    <row r="35" spans="1:25" x14ac:dyDescent="0.3">
      <c r="A35" s="70" t="s">
        <v>18</v>
      </c>
      <c r="B35" s="70"/>
      <c r="C35" s="70"/>
      <c r="F35" s="15">
        <f>F34/$G$2</f>
        <v>0.22222222222222221</v>
      </c>
      <c r="H35" s="15">
        <f>H34/$G$2</f>
        <v>0.27777777777777779</v>
      </c>
      <c r="J35" s="15">
        <f>J34/$G$2</f>
        <v>0.94444444444444442</v>
      </c>
      <c r="L35" s="15">
        <f>L34/$G$2</f>
        <v>0</v>
      </c>
      <c r="N35" s="15">
        <f>N34/$G$2</f>
        <v>0</v>
      </c>
      <c r="P35" s="15">
        <f>P34/$G$2</f>
        <v>0</v>
      </c>
      <c r="R35" s="15">
        <f>R34/$G$2</f>
        <v>0</v>
      </c>
    </row>
  </sheetData>
  <sortState xmlns:xlrd2="http://schemas.microsoft.com/office/spreadsheetml/2017/richdata2" ref="B11:X30">
    <sortCondition descending="1" ref="X11:X30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W55"/>
    </sheetView>
  </sheetViews>
  <sheetFormatPr baseColWidth="10" defaultRowHeight="14.4" x14ac:dyDescent="0.3"/>
  <cols>
    <col min="1" max="1" width="18.33203125" bestFit="1" customWidth="1"/>
    <col min="2" max="2" width="19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6" ht="31.2" x14ac:dyDescent="0.6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6" x14ac:dyDescent="0.3">
      <c r="E2" s="67" t="s">
        <v>14</v>
      </c>
      <c r="F2" s="67"/>
      <c r="G2" s="14">
        <f>COUNTA(B11:B69)</f>
        <v>39</v>
      </c>
    </row>
    <row r="3" spans="1:26" x14ac:dyDescent="0.3">
      <c r="B3" s="2"/>
      <c r="E3" s="67" t="s">
        <v>16</v>
      </c>
      <c r="F3" s="67"/>
      <c r="G3" s="14">
        <f>COUNTA(E8:T8)</f>
        <v>3</v>
      </c>
    </row>
    <row r="4" spans="1:26" x14ac:dyDescent="0.3">
      <c r="B4" s="2"/>
      <c r="C4" s="3"/>
    </row>
    <row r="6" spans="1:26" x14ac:dyDescent="0.3">
      <c r="D6" s="1" t="s">
        <v>0</v>
      </c>
      <c r="E6" s="55" t="s">
        <v>366</v>
      </c>
      <c r="F6" s="55"/>
      <c r="G6" s="55" t="s">
        <v>424</v>
      </c>
      <c r="H6" s="55"/>
      <c r="I6" s="55" t="s">
        <v>479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6" x14ac:dyDescent="0.3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</row>
    <row r="8" spans="1:26" x14ac:dyDescent="0.3">
      <c r="D8" s="1" t="s">
        <v>1</v>
      </c>
      <c r="E8" s="59" t="s">
        <v>367</v>
      </c>
      <c r="F8" s="59"/>
      <c r="G8" s="68">
        <v>45962</v>
      </c>
      <c r="H8" s="69"/>
      <c r="I8" s="68">
        <v>45983</v>
      </c>
      <c r="J8" s="69"/>
      <c r="K8" s="68"/>
      <c r="L8" s="6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6" x14ac:dyDescent="0.3">
      <c r="D9" s="1" t="s">
        <v>2</v>
      </c>
      <c r="E9" s="55">
        <v>34</v>
      </c>
      <c r="F9" s="55"/>
      <c r="G9" s="57">
        <v>21</v>
      </c>
      <c r="H9" s="58"/>
      <c r="I9" s="57">
        <v>38</v>
      </c>
      <c r="J9" s="58"/>
      <c r="K9" s="57"/>
      <c r="L9" s="58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3">
      <c r="A11" s="20">
        <f t="shared" ref="A11:A33" si="0">X11</f>
        <v>1</v>
      </c>
      <c r="B11" s="6" t="s">
        <v>405</v>
      </c>
      <c r="C11" s="6" t="s">
        <v>406</v>
      </c>
      <c r="D11" s="6" t="s">
        <v>127</v>
      </c>
      <c r="E11" s="13">
        <v>3</v>
      </c>
      <c r="F11" s="7">
        <f t="shared" ref="F11:F28" si="1">IF(E11=0,,($E$9-E11)*$E$7*100/$E$9)</f>
        <v>182.35294117647058</v>
      </c>
      <c r="G11" s="21">
        <v>15</v>
      </c>
      <c r="H11" s="7">
        <f t="shared" ref="H11:H55" si="2">IF(G11=0,,($G$9-G11)*$G$7*100/$G$9)</f>
        <v>57.142857142857146</v>
      </c>
      <c r="I11" s="6">
        <v>3</v>
      </c>
      <c r="J11" s="7">
        <f t="shared" ref="J11:J46" si="3">IF(I11=0,,($I$9-I11)*$I$7*100/$I$9)</f>
        <v>184.21052631578948</v>
      </c>
      <c r="K11" s="6"/>
      <c r="L11" s="7">
        <f t="shared" ref="L11:L19" si="4">IF(K11=0,,($K$9-K11)*$K$7*100/$K$9)</f>
        <v>0</v>
      </c>
      <c r="M11" s="6"/>
      <c r="N11" s="7">
        <f t="shared" ref="N11:N19" si="5">IF(M11=0,,($M$9-M11)*$M$7*100/$M$9)</f>
        <v>0</v>
      </c>
      <c r="O11" s="6"/>
      <c r="P11" s="7">
        <f t="shared" ref="P11:P55" si="6">IF(O11=0,,($O$9-O11)*$O$7*100/$O$9)</f>
        <v>0</v>
      </c>
      <c r="Q11" s="6"/>
      <c r="R11" s="7">
        <f t="shared" ref="R11:R45" si="7">IF(Q11=0,,($Q$9-Q11)*$Q$7*100/$Q$9)</f>
        <v>0</v>
      </c>
      <c r="S11" s="6"/>
      <c r="T11" s="7">
        <f t="shared" ref="T11:T55" si="8">IF(S11=0,,($S$9-S11)*$S$7*100/$S$9)</f>
        <v>0</v>
      </c>
      <c r="U11" s="6"/>
      <c r="V11" s="7">
        <f t="shared" ref="V11:V55" si="9">IF(U11=0,,($U$9-U11)*$U$7*100/$U$9)</f>
        <v>0</v>
      </c>
      <c r="W11" s="26">
        <f t="shared" ref="W11:W55" si="10">SUM(F11+H11+J11+L11+N11+P11+R11+T11+V11)</f>
        <v>423.7063246351172</v>
      </c>
      <c r="X11" s="6">
        <f t="shared" ref="X11:X42" si="11">ROW(B11)-10</f>
        <v>1</v>
      </c>
      <c r="Y11" s="6">
        <f t="shared" ref="Y11:Y42" si="12">COUNTA(E11,G11,I11,M11,O11,S11,Q11)</f>
        <v>3</v>
      </c>
      <c r="Z11" s="16">
        <f t="shared" ref="Z11:Z69" si="13">Y11/$G$3</f>
        <v>1</v>
      </c>
    </row>
    <row r="12" spans="1:26" x14ac:dyDescent="0.3">
      <c r="A12" s="20">
        <f t="shared" si="0"/>
        <v>2</v>
      </c>
      <c r="B12" s="6" t="s">
        <v>111</v>
      </c>
      <c r="C12" s="6" t="s">
        <v>407</v>
      </c>
      <c r="D12" s="6" t="s">
        <v>45</v>
      </c>
      <c r="E12" s="13">
        <v>6</v>
      </c>
      <c r="F12" s="7">
        <f t="shared" si="1"/>
        <v>164.70588235294119</v>
      </c>
      <c r="G12" s="21"/>
      <c r="H12" s="7">
        <f t="shared" si="2"/>
        <v>0</v>
      </c>
      <c r="I12" s="6">
        <v>2</v>
      </c>
      <c r="J12" s="7">
        <f t="shared" si="3"/>
        <v>189.47368421052633</v>
      </c>
      <c r="K12" s="6"/>
      <c r="L12" s="7">
        <f t="shared" si="4"/>
        <v>0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6">
        <f t="shared" si="10"/>
        <v>354.17956656346752</v>
      </c>
      <c r="X12" s="6">
        <f t="shared" si="11"/>
        <v>2</v>
      </c>
      <c r="Y12" s="6">
        <f t="shared" si="12"/>
        <v>2</v>
      </c>
      <c r="Z12" s="16">
        <f t="shared" si="13"/>
        <v>0.66666666666666663</v>
      </c>
    </row>
    <row r="13" spans="1:26" x14ac:dyDescent="0.3">
      <c r="A13" s="20">
        <f t="shared" si="0"/>
        <v>3</v>
      </c>
      <c r="B13" s="6" t="s">
        <v>410</v>
      </c>
      <c r="C13" s="6" t="s">
        <v>378</v>
      </c>
      <c r="D13" s="6" t="s">
        <v>127</v>
      </c>
      <c r="E13" s="13">
        <v>8</v>
      </c>
      <c r="F13" s="7">
        <f t="shared" si="1"/>
        <v>152.94117647058823</v>
      </c>
      <c r="G13" s="21"/>
      <c r="H13" s="7">
        <f t="shared" si="2"/>
        <v>0</v>
      </c>
      <c r="I13" s="6">
        <v>7</v>
      </c>
      <c r="J13" s="7">
        <f t="shared" si="3"/>
        <v>163.15789473684211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6">
        <f t="shared" si="10"/>
        <v>316.09907120743037</v>
      </c>
      <c r="X13" s="6">
        <f t="shared" si="11"/>
        <v>3</v>
      </c>
      <c r="Y13" s="6">
        <f t="shared" si="12"/>
        <v>2</v>
      </c>
      <c r="Z13" s="16">
        <f t="shared" si="13"/>
        <v>0.66666666666666663</v>
      </c>
    </row>
    <row r="14" spans="1:26" x14ac:dyDescent="0.3">
      <c r="A14" s="20">
        <f t="shared" si="0"/>
        <v>4</v>
      </c>
      <c r="B14" s="6" t="s">
        <v>461</v>
      </c>
      <c r="C14" s="6" t="s">
        <v>87</v>
      </c>
      <c r="D14" s="6" t="s">
        <v>127</v>
      </c>
      <c r="E14" s="6"/>
      <c r="F14" s="7">
        <f t="shared" si="1"/>
        <v>0</v>
      </c>
      <c r="G14" s="21">
        <v>5</v>
      </c>
      <c r="H14" s="7">
        <f t="shared" si="2"/>
        <v>152.38095238095238</v>
      </c>
      <c r="I14" s="6">
        <v>8</v>
      </c>
      <c r="J14" s="7">
        <f t="shared" si="3"/>
        <v>157.89473684210526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6">
        <f t="shared" si="10"/>
        <v>310.27568922305761</v>
      </c>
      <c r="X14" s="6">
        <f t="shared" si="11"/>
        <v>4</v>
      </c>
      <c r="Y14" s="6">
        <f t="shared" si="12"/>
        <v>2</v>
      </c>
      <c r="Z14" s="16">
        <f t="shared" si="13"/>
        <v>0.66666666666666663</v>
      </c>
    </row>
    <row r="15" spans="1:26" x14ac:dyDescent="0.3">
      <c r="A15" s="20">
        <f t="shared" si="0"/>
        <v>5</v>
      </c>
      <c r="B15" s="6" t="s">
        <v>462</v>
      </c>
      <c r="C15" s="6" t="s">
        <v>59</v>
      </c>
      <c r="D15" s="6" t="s">
        <v>163</v>
      </c>
      <c r="E15" s="21"/>
      <c r="F15" s="7">
        <f t="shared" si="1"/>
        <v>0</v>
      </c>
      <c r="G15" s="21">
        <v>3</v>
      </c>
      <c r="H15" s="7">
        <f t="shared" si="2"/>
        <v>171.42857142857142</v>
      </c>
      <c r="I15" s="6">
        <v>12</v>
      </c>
      <c r="J15" s="7">
        <f t="shared" si="3"/>
        <v>136.84210526315789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6">
        <f t="shared" si="10"/>
        <v>308.27067669172931</v>
      </c>
      <c r="X15" s="6">
        <f t="shared" si="11"/>
        <v>5</v>
      </c>
      <c r="Y15" s="6">
        <f t="shared" si="12"/>
        <v>2</v>
      </c>
      <c r="Z15" s="16">
        <f t="shared" si="13"/>
        <v>0.66666666666666663</v>
      </c>
    </row>
    <row r="16" spans="1:26" x14ac:dyDescent="0.3">
      <c r="A16" s="20">
        <f t="shared" si="0"/>
        <v>6</v>
      </c>
      <c r="B16" s="6" t="s">
        <v>408</v>
      </c>
      <c r="C16" s="6" t="s">
        <v>409</v>
      </c>
      <c r="D16" s="6" t="s">
        <v>127</v>
      </c>
      <c r="E16" s="13">
        <v>7</v>
      </c>
      <c r="F16" s="7">
        <f t="shared" si="1"/>
        <v>158.8235294117647</v>
      </c>
      <c r="G16" s="21"/>
      <c r="H16" s="7">
        <f t="shared" si="2"/>
        <v>0</v>
      </c>
      <c r="I16" s="6">
        <v>10</v>
      </c>
      <c r="J16" s="7">
        <f t="shared" si="3"/>
        <v>147.36842105263159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6">
        <f t="shared" si="10"/>
        <v>306.19195046439631</v>
      </c>
      <c r="X16" s="6">
        <f t="shared" si="11"/>
        <v>6</v>
      </c>
      <c r="Y16" s="6">
        <f t="shared" si="12"/>
        <v>2</v>
      </c>
      <c r="Z16" s="16">
        <f t="shared" si="13"/>
        <v>0.66666666666666663</v>
      </c>
    </row>
    <row r="17" spans="1:26" x14ac:dyDescent="0.3">
      <c r="A17" s="20">
        <f t="shared" si="0"/>
        <v>7</v>
      </c>
      <c r="B17" s="6" t="s">
        <v>414</v>
      </c>
      <c r="C17" s="6" t="s">
        <v>415</v>
      </c>
      <c r="D17" s="6" t="s">
        <v>127</v>
      </c>
      <c r="E17" s="13">
        <v>18</v>
      </c>
      <c r="F17" s="7">
        <f t="shared" si="1"/>
        <v>94.117647058823536</v>
      </c>
      <c r="G17" s="21"/>
      <c r="H17" s="7">
        <f t="shared" si="2"/>
        <v>0</v>
      </c>
      <c r="I17" s="6">
        <v>1</v>
      </c>
      <c r="J17" s="7">
        <f t="shared" si="3"/>
        <v>194.73684210526315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6">
        <f t="shared" si="10"/>
        <v>288.85448916408666</v>
      </c>
      <c r="X17" s="6">
        <f t="shared" si="11"/>
        <v>7</v>
      </c>
      <c r="Y17" s="6">
        <f t="shared" si="12"/>
        <v>2</v>
      </c>
      <c r="Z17" s="16">
        <f t="shared" si="13"/>
        <v>0.66666666666666663</v>
      </c>
    </row>
    <row r="18" spans="1:26" x14ac:dyDescent="0.3">
      <c r="A18" s="20">
        <f t="shared" si="0"/>
        <v>8</v>
      </c>
      <c r="B18" s="6" t="s">
        <v>458</v>
      </c>
      <c r="C18" s="6" t="s">
        <v>200</v>
      </c>
      <c r="D18" s="6" t="s">
        <v>163</v>
      </c>
      <c r="E18" s="21"/>
      <c r="F18" s="7">
        <f t="shared" si="1"/>
        <v>0</v>
      </c>
      <c r="G18" s="21">
        <v>10</v>
      </c>
      <c r="H18" s="7">
        <f t="shared" si="2"/>
        <v>104.76190476190476</v>
      </c>
      <c r="I18" s="6">
        <v>5</v>
      </c>
      <c r="J18" s="7">
        <f t="shared" si="3"/>
        <v>173.68421052631578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6">
        <f t="shared" si="10"/>
        <v>278.44611528822054</v>
      </c>
      <c r="X18" s="6">
        <f t="shared" si="11"/>
        <v>8</v>
      </c>
      <c r="Y18" s="6">
        <f t="shared" si="12"/>
        <v>2</v>
      </c>
      <c r="Z18" s="16">
        <f t="shared" si="13"/>
        <v>0.66666666666666663</v>
      </c>
    </row>
    <row r="19" spans="1:26" x14ac:dyDescent="0.3">
      <c r="A19" s="20">
        <f t="shared" si="0"/>
        <v>9</v>
      </c>
      <c r="B19" s="6" t="s">
        <v>411</v>
      </c>
      <c r="C19" s="6" t="s">
        <v>412</v>
      </c>
      <c r="D19" s="6" t="s">
        <v>127</v>
      </c>
      <c r="E19" s="13">
        <v>12</v>
      </c>
      <c r="F19" s="7">
        <f t="shared" si="1"/>
        <v>129.41176470588235</v>
      </c>
      <c r="G19" s="21"/>
      <c r="H19" s="7">
        <f t="shared" si="2"/>
        <v>0</v>
      </c>
      <c r="I19" s="6">
        <v>13</v>
      </c>
      <c r="J19" s="7">
        <f t="shared" si="3"/>
        <v>131.57894736842104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6">
        <f t="shared" si="10"/>
        <v>260.99071207430336</v>
      </c>
      <c r="X19" s="6">
        <f t="shared" si="11"/>
        <v>9</v>
      </c>
      <c r="Y19" s="6">
        <f t="shared" si="12"/>
        <v>2</v>
      </c>
      <c r="Z19" s="16">
        <f t="shared" si="13"/>
        <v>0.66666666666666663</v>
      </c>
    </row>
    <row r="20" spans="1:26" x14ac:dyDescent="0.3">
      <c r="A20" s="20">
        <f t="shared" si="0"/>
        <v>10</v>
      </c>
      <c r="B20" s="6" t="s">
        <v>459</v>
      </c>
      <c r="C20" s="6" t="s">
        <v>460</v>
      </c>
      <c r="D20" s="6" t="s">
        <v>163</v>
      </c>
      <c r="E20" s="6"/>
      <c r="F20" s="7">
        <f t="shared" si="1"/>
        <v>0</v>
      </c>
      <c r="G20" s="21">
        <v>7</v>
      </c>
      <c r="H20" s="7">
        <f t="shared" si="2"/>
        <v>133.33333333333334</v>
      </c>
      <c r="I20" s="6">
        <v>14</v>
      </c>
      <c r="J20" s="7">
        <f t="shared" si="3"/>
        <v>126.31578947368421</v>
      </c>
      <c r="K20" s="6"/>
      <c r="L20" s="7"/>
      <c r="M20" s="6"/>
      <c r="N20" s="7"/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6">
        <f t="shared" si="10"/>
        <v>259.64912280701753</v>
      </c>
      <c r="X20" s="6">
        <f t="shared" si="11"/>
        <v>10</v>
      </c>
      <c r="Y20" s="6">
        <f t="shared" si="12"/>
        <v>2</v>
      </c>
      <c r="Z20" s="16">
        <f t="shared" si="13"/>
        <v>0.66666666666666663</v>
      </c>
    </row>
    <row r="21" spans="1:26" x14ac:dyDescent="0.3">
      <c r="A21" s="20">
        <f t="shared" si="0"/>
        <v>11</v>
      </c>
      <c r="B21" s="6" t="s">
        <v>413</v>
      </c>
      <c r="C21" s="6" t="s">
        <v>110</v>
      </c>
      <c r="D21" s="6" t="s">
        <v>127</v>
      </c>
      <c r="E21" s="13">
        <v>17</v>
      </c>
      <c r="F21" s="7">
        <f t="shared" si="1"/>
        <v>100</v>
      </c>
      <c r="G21" s="21"/>
      <c r="H21" s="7">
        <f t="shared" si="2"/>
        <v>0</v>
      </c>
      <c r="I21" s="6">
        <v>9</v>
      </c>
      <c r="J21" s="7">
        <f t="shared" si="3"/>
        <v>152.63157894736841</v>
      </c>
      <c r="K21" s="6"/>
      <c r="L21" s="7">
        <f t="shared" ref="L21:L28" si="14">IF(K21=0,,($K$9-K21)*$K$7*100/$K$9)</f>
        <v>0</v>
      </c>
      <c r="M21" s="6"/>
      <c r="N21" s="7">
        <f t="shared" ref="N21:N36" si="15">IF(M21=0,,($M$9-M21)*$M$7*100/$M$9)</f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6">
        <f t="shared" si="10"/>
        <v>252.63157894736841</v>
      </c>
      <c r="X21" s="6">
        <f t="shared" si="11"/>
        <v>11</v>
      </c>
      <c r="Y21" s="6">
        <f t="shared" si="12"/>
        <v>2</v>
      </c>
      <c r="Z21" s="16">
        <f t="shared" si="13"/>
        <v>0.66666666666666663</v>
      </c>
    </row>
    <row r="22" spans="1:26" x14ac:dyDescent="0.3">
      <c r="A22" s="20">
        <f t="shared" si="0"/>
        <v>12</v>
      </c>
      <c r="B22" s="6" t="s">
        <v>457</v>
      </c>
      <c r="C22" s="6" t="s">
        <v>201</v>
      </c>
      <c r="D22" s="6" t="s">
        <v>163</v>
      </c>
      <c r="E22" s="21"/>
      <c r="F22" s="7">
        <f t="shared" si="1"/>
        <v>0</v>
      </c>
      <c r="G22" s="21">
        <v>14</v>
      </c>
      <c r="H22" s="7">
        <f t="shared" si="2"/>
        <v>66.666666666666671</v>
      </c>
      <c r="I22" s="6">
        <v>6</v>
      </c>
      <c r="J22" s="7">
        <f t="shared" si="3"/>
        <v>168.42105263157896</v>
      </c>
      <c r="K22" s="6"/>
      <c r="L22" s="7">
        <f t="shared" si="14"/>
        <v>0</v>
      </c>
      <c r="M22" s="6"/>
      <c r="N22" s="7">
        <f t="shared" si="1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6">
        <f t="shared" si="10"/>
        <v>235.08771929824564</v>
      </c>
      <c r="X22" s="6">
        <f t="shared" si="11"/>
        <v>12</v>
      </c>
      <c r="Y22" s="6">
        <f t="shared" si="12"/>
        <v>2</v>
      </c>
      <c r="Z22" s="16">
        <f t="shared" si="13"/>
        <v>0.66666666666666663</v>
      </c>
    </row>
    <row r="23" spans="1:26" x14ac:dyDescent="0.3">
      <c r="A23" s="20">
        <f t="shared" si="0"/>
        <v>13</v>
      </c>
      <c r="B23" s="6" t="s">
        <v>456</v>
      </c>
      <c r="C23" s="6" t="s">
        <v>59</v>
      </c>
      <c r="D23" s="6" t="s">
        <v>163</v>
      </c>
      <c r="E23" s="13"/>
      <c r="F23" s="7">
        <f t="shared" si="1"/>
        <v>0</v>
      </c>
      <c r="G23" s="21">
        <v>16</v>
      </c>
      <c r="H23" s="7">
        <f t="shared" si="2"/>
        <v>47.61904761904762</v>
      </c>
      <c r="I23" s="6">
        <v>11</v>
      </c>
      <c r="J23" s="7">
        <f t="shared" si="3"/>
        <v>142.10526315789474</v>
      </c>
      <c r="K23" s="6"/>
      <c r="L23" s="7">
        <f t="shared" si="14"/>
        <v>0</v>
      </c>
      <c r="M23" s="6"/>
      <c r="N23" s="7">
        <f t="shared" si="1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6">
        <f t="shared" si="10"/>
        <v>189.72431077694236</v>
      </c>
      <c r="X23" s="6">
        <f t="shared" si="11"/>
        <v>13</v>
      </c>
      <c r="Y23" s="6">
        <f t="shared" si="12"/>
        <v>2</v>
      </c>
      <c r="Z23" s="16">
        <f t="shared" si="13"/>
        <v>0.66666666666666663</v>
      </c>
    </row>
    <row r="24" spans="1:26" x14ac:dyDescent="0.3">
      <c r="A24" s="20">
        <f t="shared" si="0"/>
        <v>14</v>
      </c>
      <c r="B24" s="6" t="s">
        <v>523</v>
      </c>
      <c r="C24" s="6" t="s">
        <v>524</v>
      </c>
      <c r="D24" s="6" t="s">
        <v>127</v>
      </c>
      <c r="E24" s="21"/>
      <c r="F24" s="7">
        <f t="shared" si="1"/>
        <v>0</v>
      </c>
      <c r="G24" s="21"/>
      <c r="H24" s="7">
        <f t="shared" si="2"/>
        <v>0</v>
      </c>
      <c r="I24" s="6">
        <v>3</v>
      </c>
      <c r="J24" s="7">
        <f t="shared" si="3"/>
        <v>184.21052631578948</v>
      </c>
      <c r="K24" s="6"/>
      <c r="L24" s="7">
        <f t="shared" si="14"/>
        <v>0</v>
      </c>
      <c r="M24" s="6"/>
      <c r="N24" s="7">
        <f t="shared" si="1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6">
        <f t="shared" si="10"/>
        <v>184.21052631578948</v>
      </c>
      <c r="X24" s="6">
        <f t="shared" si="11"/>
        <v>14</v>
      </c>
      <c r="Y24" s="6">
        <f t="shared" si="12"/>
        <v>1</v>
      </c>
      <c r="Z24" s="16">
        <f t="shared" si="13"/>
        <v>0.33333333333333331</v>
      </c>
    </row>
    <row r="25" spans="1:26" x14ac:dyDescent="0.3">
      <c r="A25" s="20">
        <f t="shared" si="0"/>
        <v>15</v>
      </c>
      <c r="B25" s="6" t="s">
        <v>421</v>
      </c>
      <c r="C25" s="6" t="s">
        <v>422</v>
      </c>
      <c r="D25" s="6" t="s">
        <v>198</v>
      </c>
      <c r="E25" s="13">
        <v>29</v>
      </c>
      <c r="F25" s="7">
        <f t="shared" si="1"/>
        <v>29.411764705882351</v>
      </c>
      <c r="G25" s="21"/>
      <c r="H25" s="7">
        <f t="shared" si="2"/>
        <v>0</v>
      </c>
      <c r="I25" s="6">
        <v>17</v>
      </c>
      <c r="J25" s="7">
        <f t="shared" si="3"/>
        <v>110.52631578947368</v>
      </c>
      <c r="K25" s="6"/>
      <c r="L25" s="7">
        <f t="shared" si="14"/>
        <v>0</v>
      </c>
      <c r="M25" s="6"/>
      <c r="N25" s="7">
        <f t="shared" si="1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6">
        <f t="shared" si="10"/>
        <v>139.93808049535605</v>
      </c>
      <c r="X25" s="6">
        <f t="shared" si="11"/>
        <v>15</v>
      </c>
      <c r="Y25" s="6">
        <f t="shared" si="12"/>
        <v>2</v>
      </c>
      <c r="Z25" s="16">
        <f t="shared" si="13"/>
        <v>0.66666666666666663</v>
      </c>
    </row>
    <row r="26" spans="1:26" x14ac:dyDescent="0.3">
      <c r="A26" s="20">
        <f t="shared" si="0"/>
        <v>16</v>
      </c>
      <c r="B26" s="6" t="s">
        <v>60</v>
      </c>
      <c r="C26" s="6" t="s">
        <v>418</v>
      </c>
      <c r="D26" s="6" t="s">
        <v>198</v>
      </c>
      <c r="E26" s="13">
        <v>23</v>
      </c>
      <c r="F26" s="7">
        <f t="shared" si="1"/>
        <v>64.705882352941174</v>
      </c>
      <c r="G26" s="21"/>
      <c r="H26" s="7">
        <f t="shared" si="2"/>
        <v>0</v>
      </c>
      <c r="I26" s="6">
        <v>24</v>
      </c>
      <c r="J26" s="7">
        <f t="shared" si="3"/>
        <v>73.684210526315795</v>
      </c>
      <c r="K26" s="6"/>
      <c r="L26" s="7">
        <f t="shared" si="14"/>
        <v>0</v>
      </c>
      <c r="M26" s="6"/>
      <c r="N26" s="7">
        <f t="shared" si="1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6">
        <f t="shared" si="10"/>
        <v>138.39009287925697</v>
      </c>
      <c r="X26" s="6">
        <f t="shared" si="11"/>
        <v>16</v>
      </c>
      <c r="Y26" s="6">
        <f t="shared" si="12"/>
        <v>2</v>
      </c>
      <c r="Z26" s="16">
        <f t="shared" si="13"/>
        <v>0.66666666666666663</v>
      </c>
    </row>
    <row r="27" spans="1:26" x14ac:dyDescent="0.3">
      <c r="A27" s="20">
        <f t="shared" si="0"/>
        <v>17</v>
      </c>
      <c r="B27" s="6" t="s">
        <v>525</v>
      </c>
      <c r="C27" s="29" t="s">
        <v>526</v>
      </c>
      <c r="D27" s="6" t="s">
        <v>198</v>
      </c>
      <c r="E27" s="21"/>
      <c r="F27" s="7">
        <f t="shared" si="1"/>
        <v>0</v>
      </c>
      <c r="G27" s="21"/>
      <c r="H27" s="7">
        <f t="shared" si="2"/>
        <v>0</v>
      </c>
      <c r="I27" s="6">
        <v>15</v>
      </c>
      <c r="J27" s="7">
        <f t="shared" si="3"/>
        <v>121.05263157894737</v>
      </c>
      <c r="K27" s="6"/>
      <c r="L27" s="7">
        <f t="shared" si="14"/>
        <v>0</v>
      </c>
      <c r="M27" s="6"/>
      <c r="N27" s="7">
        <f t="shared" si="1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6">
        <f t="shared" si="10"/>
        <v>121.05263157894737</v>
      </c>
      <c r="X27" s="6">
        <f t="shared" si="11"/>
        <v>17</v>
      </c>
      <c r="Y27" s="6">
        <f t="shared" si="12"/>
        <v>1</v>
      </c>
      <c r="Z27" s="16">
        <f t="shared" si="13"/>
        <v>0.33333333333333331</v>
      </c>
    </row>
    <row r="28" spans="1:26" x14ac:dyDescent="0.3">
      <c r="A28" s="20">
        <f t="shared" si="0"/>
        <v>18</v>
      </c>
      <c r="B28" s="6" t="s">
        <v>416</v>
      </c>
      <c r="C28" s="6" t="s">
        <v>417</v>
      </c>
      <c r="D28" s="6" t="s">
        <v>127</v>
      </c>
      <c r="E28" s="13">
        <v>22</v>
      </c>
      <c r="F28" s="7">
        <f t="shared" si="1"/>
        <v>70.588235294117652</v>
      </c>
      <c r="G28" s="21">
        <v>19</v>
      </c>
      <c r="H28" s="7">
        <f t="shared" si="2"/>
        <v>19.047619047619047</v>
      </c>
      <c r="I28" s="6">
        <v>33</v>
      </c>
      <c r="J28" s="7">
        <f t="shared" si="3"/>
        <v>26.315789473684209</v>
      </c>
      <c r="K28" s="6"/>
      <c r="L28" s="7">
        <f t="shared" si="14"/>
        <v>0</v>
      </c>
      <c r="M28" s="6"/>
      <c r="N28" s="7">
        <f t="shared" si="1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6">
        <f t="shared" si="10"/>
        <v>115.95164381542091</v>
      </c>
      <c r="X28" s="6">
        <f t="shared" si="11"/>
        <v>18</v>
      </c>
      <c r="Y28" s="6">
        <f t="shared" si="12"/>
        <v>3</v>
      </c>
      <c r="Z28" s="16">
        <f t="shared" si="13"/>
        <v>1</v>
      </c>
    </row>
    <row r="29" spans="1:26" x14ac:dyDescent="0.3">
      <c r="A29" s="20">
        <f t="shared" si="0"/>
        <v>19</v>
      </c>
      <c r="B29" s="6" t="s">
        <v>527</v>
      </c>
      <c r="C29" s="6" t="s">
        <v>528</v>
      </c>
      <c r="D29" s="6" t="s">
        <v>471</v>
      </c>
      <c r="E29" s="21"/>
      <c r="F29" s="7"/>
      <c r="G29" s="21"/>
      <c r="H29" s="7">
        <f t="shared" si="2"/>
        <v>0</v>
      </c>
      <c r="I29" s="6">
        <v>16</v>
      </c>
      <c r="J29" s="7">
        <f t="shared" si="3"/>
        <v>115.78947368421052</v>
      </c>
      <c r="K29" s="6"/>
      <c r="L29" s="7"/>
      <c r="M29" s="6"/>
      <c r="N29" s="7">
        <f t="shared" si="1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6">
        <f t="shared" si="10"/>
        <v>115.78947368421052</v>
      </c>
      <c r="X29" s="6">
        <f t="shared" si="11"/>
        <v>19</v>
      </c>
      <c r="Y29" s="6">
        <f t="shared" si="12"/>
        <v>1</v>
      </c>
      <c r="Z29" s="16">
        <f t="shared" si="13"/>
        <v>0.33333333333333331</v>
      </c>
    </row>
    <row r="30" spans="1:26" x14ac:dyDescent="0.3">
      <c r="A30" s="20">
        <f t="shared" si="0"/>
        <v>20</v>
      </c>
      <c r="B30" s="6" t="s">
        <v>529</v>
      </c>
      <c r="C30" s="6" t="s">
        <v>530</v>
      </c>
      <c r="D30" s="6" t="s">
        <v>138</v>
      </c>
      <c r="E30" s="6"/>
      <c r="F30" s="7">
        <f>IF(E30=0,,($E$9-E30)*$E$7*100/$E$9)</f>
        <v>0</v>
      </c>
      <c r="G30" s="21"/>
      <c r="H30" s="7">
        <f t="shared" si="2"/>
        <v>0</v>
      </c>
      <c r="I30" s="6">
        <v>19</v>
      </c>
      <c r="J30" s="7">
        <f t="shared" si="3"/>
        <v>100</v>
      </c>
      <c r="K30" s="6"/>
      <c r="L30" s="7"/>
      <c r="M30" s="6"/>
      <c r="N30" s="7">
        <f t="shared" si="15"/>
        <v>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6">
        <f t="shared" si="10"/>
        <v>100</v>
      </c>
      <c r="X30" s="6">
        <f t="shared" si="11"/>
        <v>20</v>
      </c>
      <c r="Y30" s="6">
        <f t="shared" si="12"/>
        <v>1</v>
      </c>
      <c r="Z30" s="16">
        <f t="shared" si="13"/>
        <v>0.33333333333333331</v>
      </c>
    </row>
    <row r="31" spans="1:26" x14ac:dyDescent="0.3">
      <c r="A31" s="20">
        <f t="shared" si="0"/>
        <v>21</v>
      </c>
      <c r="B31" s="6" t="s">
        <v>531</v>
      </c>
      <c r="C31" s="6" t="s">
        <v>110</v>
      </c>
      <c r="D31" s="6" t="s">
        <v>198</v>
      </c>
      <c r="E31" s="21"/>
      <c r="F31" s="7"/>
      <c r="G31" s="21"/>
      <c r="H31" s="7">
        <f t="shared" si="2"/>
        <v>0</v>
      </c>
      <c r="I31" s="6">
        <v>21</v>
      </c>
      <c r="J31" s="7">
        <f t="shared" si="3"/>
        <v>89.473684210526315</v>
      </c>
      <c r="K31" s="6"/>
      <c r="L31" s="7"/>
      <c r="M31" s="6"/>
      <c r="N31" s="7">
        <f t="shared" si="1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6">
        <f t="shared" si="10"/>
        <v>89.473684210526315</v>
      </c>
      <c r="X31" s="6">
        <f t="shared" si="11"/>
        <v>21</v>
      </c>
      <c r="Y31" s="6">
        <f t="shared" si="12"/>
        <v>1</v>
      </c>
      <c r="Z31" s="16">
        <f t="shared" si="13"/>
        <v>0.33333333333333331</v>
      </c>
    </row>
    <row r="32" spans="1:26" x14ac:dyDescent="0.3">
      <c r="A32" s="20">
        <f t="shared" si="0"/>
        <v>22</v>
      </c>
      <c r="B32" s="6" t="s">
        <v>532</v>
      </c>
      <c r="C32" s="6" t="s">
        <v>533</v>
      </c>
      <c r="D32" s="6" t="s">
        <v>163</v>
      </c>
      <c r="E32" s="6"/>
      <c r="F32" s="7">
        <f>IF(E32=0,,($E$9-E32)*$E$7*100/$E$9)</f>
        <v>0</v>
      </c>
      <c r="G32" s="21"/>
      <c r="H32" s="7">
        <f t="shared" si="2"/>
        <v>0</v>
      </c>
      <c r="I32" s="6">
        <v>22</v>
      </c>
      <c r="J32" s="7">
        <f t="shared" si="3"/>
        <v>84.21052631578948</v>
      </c>
      <c r="K32" s="6"/>
      <c r="L32" s="7">
        <f>IF(K32=0,,($K$9-K32)*$K$7*100/$K$9)</f>
        <v>0</v>
      </c>
      <c r="M32" s="6"/>
      <c r="N32" s="7">
        <f t="shared" si="15"/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6">
        <f t="shared" si="10"/>
        <v>84.21052631578948</v>
      </c>
      <c r="X32" s="6">
        <f t="shared" si="11"/>
        <v>22</v>
      </c>
      <c r="Y32" s="6">
        <f t="shared" si="12"/>
        <v>1</v>
      </c>
      <c r="Z32" s="16">
        <f t="shared" si="13"/>
        <v>0.33333333333333331</v>
      </c>
    </row>
    <row r="33" spans="1:26" x14ac:dyDescent="0.3">
      <c r="A33" s="21">
        <f t="shared" si="0"/>
        <v>23</v>
      </c>
      <c r="B33" s="6" t="s">
        <v>534</v>
      </c>
      <c r="C33" s="6" t="s">
        <v>535</v>
      </c>
      <c r="D33" s="6" t="s">
        <v>127</v>
      </c>
      <c r="E33" s="21"/>
      <c r="F33" s="7">
        <f>IF(E33=0,,($E$9-E33)*$E$7*100/$E$9)</f>
        <v>0</v>
      </c>
      <c r="G33" s="21"/>
      <c r="H33" s="7">
        <f t="shared" si="2"/>
        <v>0</v>
      </c>
      <c r="I33" s="6">
        <v>23</v>
      </c>
      <c r="J33" s="7">
        <f t="shared" si="3"/>
        <v>78.94736842105263</v>
      </c>
      <c r="K33" s="6"/>
      <c r="L33" s="7">
        <f>IF(K33=0,,($K$9-K33)*$K$7*100/$K$9)</f>
        <v>0</v>
      </c>
      <c r="M33" s="6"/>
      <c r="N33" s="7">
        <f t="shared" si="1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6">
        <f t="shared" si="10"/>
        <v>78.94736842105263</v>
      </c>
      <c r="X33" s="6">
        <f t="shared" si="11"/>
        <v>23</v>
      </c>
      <c r="Y33" s="6">
        <f t="shared" si="12"/>
        <v>1</v>
      </c>
      <c r="Z33" s="16">
        <f t="shared" si="13"/>
        <v>0.33333333333333331</v>
      </c>
    </row>
    <row r="34" spans="1:26" x14ac:dyDescent="0.3">
      <c r="A34" s="20">
        <v>24</v>
      </c>
      <c r="B34" s="6" t="s">
        <v>536</v>
      </c>
      <c r="C34" s="6" t="s">
        <v>537</v>
      </c>
      <c r="D34" s="6" t="s">
        <v>198</v>
      </c>
      <c r="E34" s="21"/>
      <c r="F34" s="7"/>
      <c r="G34" s="21"/>
      <c r="H34" s="7">
        <f t="shared" si="2"/>
        <v>0</v>
      </c>
      <c r="I34" s="6">
        <v>25</v>
      </c>
      <c r="J34" s="7">
        <f t="shared" si="3"/>
        <v>68.421052631578945</v>
      </c>
      <c r="K34" s="6"/>
      <c r="L34" s="7"/>
      <c r="M34" s="6"/>
      <c r="N34" s="7">
        <f t="shared" si="1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6">
        <f t="shared" si="10"/>
        <v>68.421052631578945</v>
      </c>
      <c r="X34" s="6">
        <f t="shared" si="11"/>
        <v>24</v>
      </c>
      <c r="Y34" s="6">
        <f t="shared" si="12"/>
        <v>1</v>
      </c>
      <c r="Z34" s="16">
        <f t="shared" si="13"/>
        <v>0.33333333333333331</v>
      </c>
    </row>
    <row r="35" spans="1:26" x14ac:dyDescent="0.3">
      <c r="A35" s="20">
        <v>25</v>
      </c>
      <c r="B35" s="6" t="s">
        <v>295</v>
      </c>
      <c r="C35" s="6" t="s">
        <v>533</v>
      </c>
      <c r="D35" s="6" t="s">
        <v>138</v>
      </c>
      <c r="E35" s="6"/>
      <c r="F35" s="7">
        <f t="shared" ref="F35:F42" si="16">IF(E35=0,,($E$9-E35)*$E$7*100/$E$9)</f>
        <v>0</v>
      </c>
      <c r="G35" s="21"/>
      <c r="H35" s="7">
        <f t="shared" si="2"/>
        <v>0</v>
      </c>
      <c r="I35" s="6">
        <v>26</v>
      </c>
      <c r="J35" s="7">
        <f t="shared" si="3"/>
        <v>63.157894736842103</v>
      </c>
      <c r="K35" s="6"/>
      <c r="L35" s="7">
        <f t="shared" ref="L35:L42" si="17">IF(K35=0,,($K$9-K35)*$K$7*100/$K$9)</f>
        <v>0</v>
      </c>
      <c r="M35" s="6"/>
      <c r="N35" s="7">
        <f t="shared" si="1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6">
        <f t="shared" si="10"/>
        <v>63.157894736842103</v>
      </c>
      <c r="X35" s="6">
        <f t="shared" si="11"/>
        <v>25</v>
      </c>
      <c r="Y35" s="6">
        <f t="shared" si="12"/>
        <v>1</v>
      </c>
      <c r="Z35" s="16">
        <f t="shared" si="13"/>
        <v>0.33333333333333331</v>
      </c>
    </row>
    <row r="36" spans="1:26" x14ac:dyDescent="0.3">
      <c r="A36" s="20">
        <v>26</v>
      </c>
      <c r="B36" s="6" t="s">
        <v>538</v>
      </c>
      <c r="C36" s="6" t="s">
        <v>539</v>
      </c>
      <c r="D36" s="6" t="s">
        <v>493</v>
      </c>
      <c r="E36" s="6"/>
      <c r="F36" s="7">
        <f t="shared" si="16"/>
        <v>0</v>
      </c>
      <c r="G36" s="21"/>
      <c r="H36" s="7">
        <f t="shared" si="2"/>
        <v>0</v>
      </c>
      <c r="I36" s="6">
        <v>27</v>
      </c>
      <c r="J36" s="7">
        <f t="shared" si="3"/>
        <v>57.89473684210526</v>
      </c>
      <c r="K36" s="6"/>
      <c r="L36" s="7">
        <f t="shared" si="17"/>
        <v>0</v>
      </c>
      <c r="M36" s="6"/>
      <c r="N36" s="7">
        <f t="shared" si="1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6">
        <f t="shared" si="10"/>
        <v>57.89473684210526</v>
      </c>
      <c r="X36" s="6">
        <f t="shared" si="11"/>
        <v>26</v>
      </c>
      <c r="Y36" s="6">
        <f t="shared" si="12"/>
        <v>1</v>
      </c>
      <c r="Z36" s="16">
        <f t="shared" si="13"/>
        <v>0.33333333333333331</v>
      </c>
    </row>
    <row r="37" spans="1:26" x14ac:dyDescent="0.3">
      <c r="A37" s="20">
        <v>27</v>
      </c>
      <c r="B37" s="6" t="s">
        <v>419</v>
      </c>
      <c r="C37" s="6" t="s">
        <v>420</v>
      </c>
      <c r="D37" s="6" t="s">
        <v>103</v>
      </c>
      <c r="E37" s="13">
        <v>25</v>
      </c>
      <c r="F37" s="7">
        <f t="shared" si="16"/>
        <v>52.941176470588232</v>
      </c>
      <c r="G37" s="21"/>
      <c r="H37" s="7">
        <f t="shared" si="2"/>
        <v>0</v>
      </c>
      <c r="I37" s="6"/>
      <c r="J37" s="7">
        <f t="shared" si="3"/>
        <v>0</v>
      </c>
      <c r="K37" s="6"/>
      <c r="L37" s="7">
        <f t="shared" si="17"/>
        <v>0</v>
      </c>
      <c r="M37" s="6"/>
      <c r="N37" s="7"/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6">
        <f t="shared" si="10"/>
        <v>52.941176470588232</v>
      </c>
      <c r="X37" s="6">
        <f t="shared" si="11"/>
        <v>27</v>
      </c>
      <c r="Y37" s="6">
        <f t="shared" si="12"/>
        <v>1</v>
      </c>
      <c r="Z37" s="16">
        <f t="shared" si="13"/>
        <v>0.33333333333333331</v>
      </c>
    </row>
    <row r="38" spans="1:26" x14ac:dyDescent="0.3">
      <c r="A38" s="20">
        <v>28</v>
      </c>
      <c r="B38" s="6" t="s">
        <v>540</v>
      </c>
      <c r="C38" s="6" t="s">
        <v>541</v>
      </c>
      <c r="D38" s="6" t="s">
        <v>505</v>
      </c>
      <c r="E38" s="6"/>
      <c r="F38" s="7">
        <f t="shared" si="16"/>
        <v>0</v>
      </c>
      <c r="G38" s="21"/>
      <c r="H38" s="7">
        <f t="shared" si="2"/>
        <v>0</v>
      </c>
      <c r="I38" s="6">
        <v>28</v>
      </c>
      <c r="J38" s="7">
        <f t="shared" si="3"/>
        <v>52.631578947368418</v>
      </c>
      <c r="K38" s="6"/>
      <c r="L38" s="7">
        <f t="shared" si="17"/>
        <v>0</v>
      </c>
      <c r="M38" s="6"/>
      <c r="N38" s="7">
        <f t="shared" ref="N38:N45" si="18">IF(M38=0,,($M$9-M38)*$M$7*100/$M$9)</f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6">
        <f t="shared" si="10"/>
        <v>52.631578947368418</v>
      </c>
      <c r="X38" s="6">
        <f t="shared" si="11"/>
        <v>28</v>
      </c>
      <c r="Y38" s="6">
        <f t="shared" si="12"/>
        <v>1</v>
      </c>
      <c r="Z38" s="16">
        <f t="shared" si="13"/>
        <v>0.33333333333333331</v>
      </c>
    </row>
    <row r="39" spans="1:26" x14ac:dyDescent="0.3">
      <c r="A39" s="20">
        <v>29</v>
      </c>
      <c r="B39" s="6" t="s">
        <v>542</v>
      </c>
      <c r="C39" s="6" t="s">
        <v>543</v>
      </c>
      <c r="D39" s="6" t="s">
        <v>163</v>
      </c>
      <c r="E39" s="6"/>
      <c r="F39" s="7">
        <f t="shared" si="16"/>
        <v>0</v>
      </c>
      <c r="G39" s="21"/>
      <c r="H39" s="7">
        <f t="shared" si="2"/>
        <v>0</v>
      </c>
      <c r="I39" s="6">
        <v>29</v>
      </c>
      <c r="J39" s="7">
        <f t="shared" si="3"/>
        <v>47.368421052631582</v>
      </c>
      <c r="K39" s="6"/>
      <c r="L39" s="7">
        <f t="shared" si="17"/>
        <v>0</v>
      </c>
      <c r="M39" s="6"/>
      <c r="N39" s="7">
        <f t="shared" si="18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6">
        <f t="shared" si="10"/>
        <v>47.368421052631582</v>
      </c>
      <c r="X39" s="6">
        <f t="shared" si="11"/>
        <v>29</v>
      </c>
      <c r="Y39" s="6">
        <f t="shared" si="12"/>
        <v>1</v>
      </c>
      <c r="Z39" s="16">
        <f t="shared" si="13"/>
        <v>0.33333333333333331</v>
      </c>
    </row>
    <row r="40" spans="1:26" x14ac:dyDescent="0.3">
      <c r="A40" s="20">
        <v>30</v>
      </c>
      <c r="B40" s="6" t="s">
        <v>544</v>
      </c>
      <c r="C40" s="6" t="s">
        <v>545</v>
      </c>
      <c r="D40" s="6" t="s">
        <v>507</v>
      </c>
      <c r="E40" s="6"/>
      <c r="F40" s="7">
        <f t="shared" si="16"/>
        <v>0</v>
      </c>
      <c r="G40" s="21"/>
      <c r="H40" s="7">
        <f t="shared" si="2"/>
        <v>0</v>
      </c>
      <c r="I40" s="6">
        <v>30</v>
      </c>
      <c r="J40" s="7">
        <f t="shared" si="3"/>
        <v>42.10526315789474</v>
      </c>
      <c r="K40" s="6"/>
      <c r="L40" s="7">
        <f t="shared" si="17"/>
        <v>0</v>
      </c>
      <c r="M40" s="6"/>
      <c r="N40" s="7">
        <f t="shared" si="18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6">
        <f t="shared" si="10"/>
        <v>42.10526315789474</v>
      </c>
      <c r="X40" s="6">
        <f t="shared" si="11"/>
        <v>30</v>
      </c>
      <c r="Y40" s="6">
        <f t="shared" si="12"/>
        <v>1</v>
      </c>
      <c r="Z40" s="16">
        <f t="shared" si="13"/>
        <v>0.33333333333333331</v>
      </c>
    </row>
    <row r="41" spans="1:26" x14ac:dyDescent="0.3">
      <c r="A41" s="20">
        <v>31</v>
      </c>
      <c r="B41" s="6" t="s">
        <v>546</v>
      </c>
      <c r="C41" s="6" t="s">
        <v>480</v>
      </c>
      <c r="D41" s="29" t="s">
        <v>471</v>
      </c>
      <c r="E41" s="6"/>
      <c r="F41" s="7">
        <f t="shared" si="16"/>
        <v>0</v>
      </c>
      <c r="G41" s="21"/>
      <c r="H41" s="7">
        <f t="shared" si="2"/>
        <v>0</v>
      </c>
      <c r="I41" s="6">
        <v>31</v>
      </c>
      <c r="J41" s="7">
        <f t="shared" si="3"/>
        <v>36.842105263157897</v>
      </c>
      <c r="K41" s="6"/>
      <c r="L41" s="7">
        <f t="shared" si="17"/>
        <v>0</v>
      </c>
      <c r="M41" s="6"/>
      <c r="N41" s="7">
        <f t="shared" si="18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6">
        <f t="shared" si="10"/>
        <v>36.842105263157897</v>
      </c>
      <c r="X41" s="6">
        <f t="shared" si="11"/>
        <v>31</v>
      </c>
      <c r="Y41" s="6">
        <f t="shared" si="12"/>
        <v>1</v>
      </c>
      <c r="Z41" s="16">
        <f t="shared" si="13"/>
        <v>0.33333333333333331</v>
      </c>
    </row>
    <row r="42" spans="1:26" x14ac:dyDescent="0.3">
      <c r="A42" s="20">
        <v>32</v>
      </c>
      <c r="B42" s="6" t="s">
        <v>547</v>
      </c>
      <c r="C42" s="6" t="s">
        <v>548</v>
      </c>
      <c r="D42" s="6" t="s">
        <v>493</v>
      </c>
      <c r="E42" s="6"/>
      <c r="F42" s="7">
        <f t="shared" si="16"/>
        <v>0</v>
      </c>
      <c r="G42" s="21"/>
      <c r="H42" s="7">
        <f t="shared" si="2"/>
        <v>0</v>
      </c>
      <c r="I42" s="6">
        <v>32</v>
      </c>
      <c r="J42" s="7">
        <f t="shared" si="3"/>
        <v>31.578947368421051</v>
      </c>
      <c r="K42" s="6"/>
      <c r="L42" s="7">
        <f t="shared" si="17"/>
        <v>0</v>
      </c>
      <c r="M42" s="6"/>
      <c r="N42" s="7">
        <f t="shared" si="18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6">
        <f t="shared" si="10"/>
        <v>31.578947368421051</v>
      </c>
      <c r="X42" s="6">
        <f t="shared" si="11"/>
        <v>32</v>
      </c>
      <c r="Y42" s="6">
        <f t="shared" si="12"/>
        <v>1</v>
      </c>
      <c r="Z42" s="16">
        <f t="shared" si="13"/>
        <v>0.33333333333333331</v>
      </c>
    </row>
    <row r="43" spans="1:26" x14ac:dyDescent="0.3">
      <c r="A43" s="20">
        <v>33</v>
      </c>
      <c r="B43" s="6" t="s">
        <v>549</v>
      </c>
      <c r="C43" s="6" t="s">
        <v>550</v>
      </c>
      <c r="D43" s="6" t="s">
        <v>493</v>
      </c>
      <c r="E43" s="21"/>
      <c r="F43" s="7"/>
      <c r="G43" s="21"/>
      <c r="H43" s="7">
        <f t="shared" si="2"/>
        <v>0</v>
      </c>
      <c r="I43" s="6">
        <v>34</v>
      </c>
      <c r="J43" s="7">
        <f t="shared" si="3"/>
        <v>21.05263157894737</v>
      </c>
      <c r="K43" s="6"/>
      <c r="L43" s="7"/>
      <c r="M43" s="6"/>
      <c r="N43" s="7">
        <f t="shared" si="18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si="9"/>
        <v>0</v>
      </c>
      <c r="W43" s="26">
        <f t="shared" si="10"/>
        <v>21.05263157894737</v>
      </c>
      <c r="X43" s="6">
        <f t="shared" ref="X43:X69" si="19">ROW(B43)-10</f>
        <v>33</v>
      </c>
      <c r="Y43" s="6">
        <f t="shared" ref="Y43:Y69" si="20">COUNTA(E43,G43,I43,M43,O43,S43,Q43)</f>
        <v>1</v>
      </c>
      <c r="Z43" s="16">
        <f t="shared" si="13"/>
        <v>0.33333333333333331</v>
      </c>
    </row>
    <row r="44" spans="1:26" x14ac:dyDescent="0.3">
      <c r="A44" s="20">
        <v>34</v>
      </c>
      <c r="B44" s="6" t="s">
        <v>551</v>
      </c>
      <c r="C44" s="6" t="s">
        <v>83</v>
      </c>
      <c r="D44" s="6" t="s">
        <v>552</v>
      </c>
      <c r="E44" s="21"/>
      <c r="F44" s="7"/>
      <c r="G44" s="21"/>
      <c r="H44" s="7">
        <f t="shared" si="2"/>
        <v>0</v>
      </c>
      <c r="I44" s="6">
        <v>35</v>
      </c>
      <c r="J44" s="7">
        <f t="shared" si="3"/>
        <v>15.789473684210526</v>
      </c>
      <c r="K44" s="6"/>
      <c r="L44" s="7"/>
      <c r="M44" s="6"/>
      <c r="N44" s="7">
        <f t="shared" si="18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9"/>
        <v>0</v>
      </c>
      <c r="W44" s="26">
        <f t="shared" si="10"/>
        <v>15.789473684210526</v>
      </c>
      <c r="X44" s="6">
        <f t="shared" si="19"/>
        <v>34</v>
      </c>
      <c r="Y44" s="6">
        <f t="shared" si="20"/>
        <v>1</v>
      </c>
      <c r="Z44" s="16">
        <f t="shared" si="13"/>
        <v>0.33333333333333331</v>
      </c>
    </row>
    <row r="45" spans="1:26" x14ac:dyDescent="0.3">
      <c r="A45" s="20">
        <v>35</v>
      </c>
      <c r="B45" s="6" t="s">
        <v>553</v>
      </c>
      <c r="C45" s="6" t="s">
        <v>412</v>
      </c>
      <c r="D45" s="6" t="s">
        <v>156</v>
      </c>
      <c r="E45" s="6"/>
      <c r="F45" s="7">
        <f>IF(E45=0,,($E$9-E45)*$E$7*100/$E$9)</f>
        <v>0</v>
      </c>
      <c r="G45" s="21"/>
      <c r="H45" s="7">
        <f t="shared" si="2"/>
        <v>0</v>
      </c>
      <c r="I45" s="6">
        <v>36</v>
      </c>
      <c r="J45" s="7">
        <f t="shared" si="3"/>
        <v>10.526315789473685</v>
      </c>
      <c r="K45" s="6"/>
      <c r="L45" s="7">
        <f>IF(K45=0,,($K$9-K45)*$K$7*100/$K$9)</f>
        <v>0</v>
      </c>
      <c r="M45" s="6"/>
      <c r="N45" s="7">
        <f t="shared" si="18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9"/>
        <v>0</v>
      </c>
      <c r="W45" s="26">
        <f t="shared" si="10"/>
        <v>10.526315789473685</v>
      </c>
      <c r="X45" s="6">
        <f t="shared" si="19"/>
        <v>35</v>
      </c>
      <c r="Y45" s="6">
        <f t="shared" si="20"/>
        <v>1</v>
      </c>
      <c r="Z45" s="16">
        <f t="shared" si="13"/>
        <v>0.33333333333333331</v>
      </c>
    </row>
    <row r="46" spans="1:26" x14ac:dyDescent="0.3">
      <c r="A46" s="21">
        <v>36</v>
      </c>
      <c r="B46" s="6" t="s">
        <v>554</v>
      </c>
      <c r="C46" s="6" t="s">
        <v>555</v>
      </c>
      <c r="D46" s="6" t="s">
        <v>556</v>
      </c>
      <c r="E46" s="6"/>
      <c r="F46" s="7"/>
      <c r="G46" s="21"/>
      <c r="H46" s="7">
        <f t="shared" si="2"/>
        <v>0</v>
      </c>
      <c r="I46" s="6">
        <v>37</v>
      </c>
      <c r="J46" s="7">
        <f t="shared" si="3"/>
        <v>5.2631578947368425</v>
      </c>
      <c r="K46" s="6"/>
      <c r="L46" s="7"/>
      <c r="M46" s="6"/>
      <c r="N46" s="7"/>
      <c r="O46" s="6"/>
      <c r="P46" s="7">
        <f t="shared" si="6"/>
        <v>0</v>
      </c>
      <c r="Q46" s="6"/>
      <c r="R46" s="7"/>
      <c r="S46" s="6"/>
      <c r="T46" s="7">
        <f t="shared" si="8"/>
        <v>0</v>
      </c>
      <c r="U46" s="6"/>
      <c r="V46" s="7">
        <f t="shared" si="9"/>
        <v>0</v>
      </c>
      <c r="W46" s="26">
        <f t="shared" si="10"/>
        <v>5.2631578947368425</v>
      </c>
      <c r="X46" s="6">
        <f t="shared" si="19"/>
        <v>36</v>
      </c>
      <c r="Y46" s="6">
        <f t="shared" si="20"/>
        <v>1</v>
      </c>
      <c r="Z46" s="16">
        <f t="shared" si="13"/>
        <v>0.33333333333333331</v>
      </c>
    </row>
    <row r="47" spans="1:26" x14ac:dyDescent="0.3">
      <c r="A47" s="20">
        <v>37</v>
      </c>
      <c r="B47" s="6" t="s">
        <v>557</v>
      </c>
      <c r="C47" s="6" t="s">
        <v>550</v>
      </c>
      <c r="D47" s="6" t="s">
        <v>198</v>
      </c>
      <c r="E47" s="6"/>
      <c r="F47" s="7">
        <f t="shared" ref="F47:F54" si="21">IF(E47=0,,($E$9-E47)*$E$7*100/$E$9)</f>
        <v>0</v>
      </c>
      <c r="G47" s="21"/>
      <c r="H47" s="7">
        <f t="shared" si="2"/>
        <v>0</v>
      </c>
      <c r="I47" s="6">
        <v>38</v>
      </c>
      <c r="J47" s="7">
        <v>3</v>
      </c>
      <c r="K47" s="6"/>
      <c r="L47" s="7">
        <f t="shared" ref="L47:L52" si="22">IF(K47=0,,($K$9-K47)*$K$7*100/$K$9)</f>
        <v>0</v>
      </c>
      <c r="M47" s="6"/>
      <c r="N47" s="7">
        <f t="shared" ref="N47:N55" si="23">IF(M47=0,,($M$9-M47)*$M$7*100/$M$9)</f>
        <v>0</v>
      </c>
      <c r="O47" s="6"/>
      <c r="P47" s="7">
        <f t="shared" si="6"/>
        <v>0</v>
      </c>
      <c r="Q47" s="6"/>
      <c r="R47" s="7">
        <f t="shared" ref="R47:R55" si="24">IF(Q47=0,,($Q$9-Q47)*$Q$7*100/$Q$9)</f>
        <v>0</v>
      </c>
      <c r="S47" s="6"/>
      <c r="T47" s="7">
        <f t="shared" si="8"/>
        <v>0</v>
      </c>
      <c r="U47" s="6"/>
      <c r="V47" s="7">
        <f t="shared" si="9"/>
        <v>0</v>
      </c>
      <c r="W47" s="26">
        <f t="shared" si="10"/>
        <v>3</v>
      </c>
      <c r="X47" s="6">
        <f t="shared" si="19"/>
        <v>37</v>
      </c>
      <c r="Y47" s="6">
        <f t="shared" si="20"/>
        <v>1</v>
      </c>
      <c r="Z47" s="16">
        <f t="shared" si="13"/>
        <v>0.33333333333333331</v>
      </c>
    </row>
    <row r="48" spans="1:26" x14ac:dyDescent="0.3">
      <c r="A48" s="20">
        <v>38</v>
      </c>
      <c r="B48" s="6" t="s">
        <v>469</v>
      </c>
      <c r="C48" s="6" t="s">
        <v>470</v>
      </c>
      <c r="D48" s="6" t="s">
        <v>471</v>
      </c>
      <c r="E48" s="6"/>
      <c r="F48" s="7">
        <f t="shared" si="21"/>
        <v>0</v>
      </c>
      <c r="G48" s="21"/>
      <c r="H48" s="7">
        <f t="shared" si="2"/>
        <v>0</v>
      </c>
      <c r="I48" s="6"/>
      <c r="J48" s="7">
        <f>IF(I48=0,,($I$9-I48)*$I$7*100/$I$9)</f>
        <v>0</v>
      </c>
      <c r="K48" s="6"/>
      <c r="L48" s="7">
        <f t="shared" si="22"/>
        <v>0</v>
      </c>
      <c r="M48" s="6"/>
      <c r="N48" s="7">
        <f t="shared" si="23"/>
        <v>0</v>
      </c>
      <c r="O48" s="6"/>
      <c r="P48" s="7">
        <f t="shared" si="6"/>
        <v>0</v>
      </c>
      <c r="Q48" s="6"/>
      <c r="R48" s="7">
        <f t="shared" si="24"/>
        <v>0</v>
      </c>
      <c r="S48" s="6"/>
      <c r="T48" s="7">
        <f t="shared" si="8"/>
        <v>0</v>
      </c>
      <c r="U48" s="6"/>
      <c r="V48" s="7">
        <f t="shared" si="9"/>
        <v>0</v>
      </c>
      <c r="W48" s="26">
        <f t="shared" si="10"/>
        <v>0</v>
      </c>
      <c r="X48" s="6">
        <f t="shared" si="19"/>
        <v>38</v>
      </c>
      <c r="Y48" s="6">
        <f t="shared" si="20"/>
        <v>0</v>
      </c>
      <c r="Z48" s="16">
        <f t="shared" si="13"/>
        <v>0</v>
      </c>
    </row>
    <row r="49" spans="1:26" x14ac:dyDescent="0.3">
      <c r="A49" s="20">
        <v>39</v>
      </c>
      <c r="B49" s="6"/>
      <c r="C49" s="6"/>
      <c r="D49" s="6"/>
      <c r="E49" s="6"/>
      <c r="F49" s="7">
        <f t="shared" si="21"/>
        <v>0</v>
      </c>
      <c r="G49" s="21"/>
      <c r="H49" s="7">
        <f t="shared" si="2"/>
        <v>0</v>
      </c>
      <c r="I49" s="6"/>
      <c r="J49" s="7">
        <f>IF(I49=0,,($I$9-I49)*$I$7*100/$I$9)</f>
        <v>0</v>
      </c>
      <c r="K49" s="6"/>
      <c r="L49" s="7">
        <f t="shared" si="22"/>
        <v>0</v>
      </c>
      <c r="M49" s="6"/>
      <c r="N49" s="7">
        <f t="shared" si="23"/>
        <v>0</v>
      </c>
      <c r="O49" s="6"/>
      <c r="P49" s="7">
        <f t="shared" si="6"/>
        <v>0</v>
      </c>
      <c r="Q49" s="6"/>
      <c r="R49" s="7">
        <f t="shared" si="24"/>
        <v>0</v>
      </c>
      <c r="S49" s="6"/>
      <c r="T49" s="7">
        <f t="shared" si="8"/>
        <v>0</v>
      </c>
      <c r="U49" s="6"/>
      <c r="V49" s="7">
        <f t="shared" si="9"/>
        <v>0</v>
      </c>
      <c r="W49" s="26">
        <f t="shared" si="10"/>
        <v>0</v>
      </c>
      <c r="X49" s="6">
        <f t="shared" si="19"/>
        <v>39</v>
      </c>
      <c r="Y49" s="6">
        <f t="shared" si="20"/>
        <v>0</v>
      </c>
      <c r="Z49" s="16">
        <f t="shared" si="13"/>
        <v>0</v>
      </c>
    </row>
    <row r="50" spans="1:26" x14ac:dyDescent="0.3">
      <c r="A50" s="20">
        <v>40</v>
      </c>
      <c r="B50" s="6"/>
      <c r="C50" s="6"/>
      <c r="D50" s="6"/>
      <c r="E50" s="6"/>
      <c r="F50" s="7">
        <f t="shared" si="21"/>
        <v>0</v>
      </c>
      <c r="G50" s="21"/>
      <c r="H50" s="7">
        <f t="shared" si="2"/>
        <v>0</v>
      </c>
      <c r="I50" s="6"/>
      <c r="J50" s="7">
        <f>IF(I50=0,,($I$9-I50)*$I$7*100/$I$9)</f>
        <v>0</v>
      </c>
      <c r="K50" s="6"/>
      <c r="L50" s="7">
        <f t="shared" si="22"/>
        <v>0</v>
      </c>
      <c r="M50" s="6"/>
      <c r="N50" s="7">
        <f t="shared" si="23"/>
        <v>0</v>
      </c>
      <c r="O50" s="6"/>
      <c r="P50" s="7">
        <f t="shared" si="6"/>
        <v>0</v>
      </c>
      <c r="Q50" s="6"/>
      <c r="R50" s="7">
        <f t="shared" si="24"/>
        <v>0</v>
      </c>
      <c r="S50" s="6"/>
      <c r="T50" s="7">
        <f t="shared" si="8"/>
        <v>0</v>
      </c>
      <c r="U50" s="6"/>
      <c r="V50" s="7">
        <f t="shared" si="9"/>
        <v>0</v>
      </c>
      <c r="W50" s="26">
        <f t="shared" si="10"/>
        <v>0</v>
      </c>
      <c r="X50" s="6">
        <f t="shared" si="19"/>
        <v>40</v>
      </c>
      <c r="Y50" s="6">
        <f t="shared" si="20"/>
        <v>0</v>
      </c>
      <c r="Z50" s="16">
        <f t="shared" si="13"/>
        <v>0</v>
      </c>
    </row>
    <row r="51" spans="1:26" x14ac:dyDescent="0.3">
      <c r="A51" s="20">
        <v>41</v>
      </c>
      <c r="B51" s="6"/>
      <c r="C51" s="6"/>
      <c r="D51" s="6"/>
      <c r="E51" s="6"/>
      <c r="F51" s="7">
        <f t="shared" si="21"/>
        <v>0</v>
      </c>
      <c r="G51" s="21"/>
      <c r="H51" s="7">
        <f t="shared" si="2"/>
        <v>0</v>
      </c>
      <c r="I51" s="6"/>
      <c r="J51" s="7"/>
      <c r="K51" s="6"/>
      <c r="L51" s="7">
        <f t="shared" si="22"/>
        <v>0</v>
      </c>
      <c r="M51" s="6"/>
      <c r="N51" s="7">
        <f t="shared" si="23"/>
        <v>0</v>
      </c>
      <c r="O51" s="6"/>
      <c r="P51" s="7">
        <f t="shared" si="6"/>
        <v>0</v>
      </c>
      <c r="Q51" s="6"/>
      <c r="R51" s="7">
        <f t="shared" si="24"/>
        <v>0</v>
      </c>
      <c r="S51" s="6"/>
      <c r="T51" s="7">
        <f t="shared" si="8"/>
        <v>0</v>
      </c>
      <c r="U51" s="6"/>
      <c r="V51" s="7">
        <f t="shared" si="9"/>
        <v>0</v>
      </c>
      <c r="W51" s="26">
        <f t="shared" si="10"/>
        <v>0</v>
      </c>
      <c r="X51" s="6">
        <f t="shared" si="19"/>
        <v>41</v>
      </c>
      <c r="Y51" s="6">
        <f t="shared" si="20"/>
        <v>0</v>
      </c>
      <c r="Z51" s="16">
        <f t="shared" si="13"/>
        <v>0</v>
      </c>
    </row>
    <row r="52" spans="1:26" x14ac:dyDescent="0.3">
      <c r="A52" s="20">
        <v>42</v>
      </c>
      <c r="B52" s="6"/>
      <c r="C52" s="6"/>
      <c r="D52" s="6"/>
      <c r="E52" s="6"/>
      <c r="F52" s="7">
        <f t="shared" si="21"/>
        <v>0</v>
      </c>
      <c r="G52" s="21"/>
      <c r="H52" s="7">
        <f t="shared" si="2"/>
        <v>0</v>
      </c>
      <c r="I52" s="6"/>
      <c r="J52" s="7">
        <f>IF(I52=0,,($I$9-I52)*$I$7*100/$I$9)</f>
        <v>0</v>
      </c>
      <c r="K52" s="6"/>
      <c r="L52" s="7">
        <f t="shared" si="22"/>
        <v>0</v>
      </c>
      <c r="M52" s="6"/>
      <c r="N52" s="7">
        <f t="shared" si="23"/>
        <v>0</v>
      </c>
      <c r="O52" s="6"/>
      <c r="P52" s="7">
        <f t="shared" si="6"/>
        <v>0</v>
      </c>
      <c r="Q52" s="6"/>
      <c r="R52" s="7">
        <f t="shared" si="24"/>
        <v>0</v>
      </c>
      <c r="S52" s="6"/>
      <c r="T52" s="7">
        <f t="shared" si="8"/>
        <v>0</v>
      </c>
      <c r="U52" s="6"/>
      <c r="V52" s="7">
        <f t="shared" si="9"/>
        <v>0</v>
      </c>
      <c r="W52" s="26">
        <f t="shared" si="10"/>
        <v>0</v>
      </c>
      <c r="X52" s="6">
        <f t="shared" si="19"/>
        <v>42</v>
      </c>
      <c r="Y52" s="6">
        <f t="shared" si="20"/>
        <v>0</v>
      </c>
      <c r="Z52" s="16">
        <f t="shared" si="13"/>
        <v>0</v>
      </c>
    </row>
    <row r="53" spans="1:26" x14ac:dyDescent="0.3">
      <c r="A53" s="20">
        <v>43</v>
      </c>
      <c r="B53" s="6"/>
      <c r="C53" s="6"/>
      <c r="D53" s="6"/>
      <c r="E53" s="6"/>
      <c r="F53" s="7">
        <f t="shared" si="21"/>
        <v>0</v>
      </c>
      <c r="G53" s="21"/>
      <c r="H53" s="7">
        <f t="shared" si="2"/>
        <v>0</v>
      </c>
      <c r="I53" s="6"/>
      <c r="J53" s="7">
        <f>IF(I53=0,,($I$9-I53)*$I$7*100/$I$9)</f>
        <v>0</v>
      </c>
      <c r="K53" s="6"/>
      <c r="L53" s="7"/>
      <c r="M53" s="6"/>
      <c r="N53" s="7">
        <f t="shared" si="23"/>
        <v>0</v>
      </c>
      <c r="O53" s="6"/>
      <c r="P53" s="7">
        <f t="shared" si="6"/>
        <v>0</v>
      </c>
      <c r="Q53" s="6"/>
      <c r="R53" s="7">
        <f t="shared" si="24"/>
        <v>0</v>
      </c>
      <c r="S53" s="6"/>
      <c r="T53" s="7">
        <f t="shared" si="8"/>
        <v>0</v>
      </c>
      <c r="U53" s="6"/>
      <c r="V53" s="7">
        <f t="shared" si="9"/>
        <v>0</v>
      </c>
      <c r="W53" s="26">
        <f t="shared" si="10"/>
        <v>0</v>
      </c>
      <c r="X53" s="6">
        <f t="shared" si="19"/>
        <v>43</v>
      </c>
      <c r="Y53" s="6">
        <f t="shared" si="20"/>
        <v>0</v>
      </c>
      <c r="Z53" s="16">
        <f t="shared" si="13"/>
        <v>0</v>
      </c>
    </row>
    <row r="54" spans="1:26" x14ac:dyDescent="0.3">
      <c r="A54" s="20">
        <v>44</v>
      </c>
      <c r="B54" s="6"/>
      <c r="C54" s="6"/>
      <c r="D54" s="6"/>
      <c r="E54" s="6"/>
      <c r="F54" s="7">
        <f t="shared" si="21"/>
        <v>0</v>
      </c>
      <c r="G54" s="21"/>
      <c r="H54" s="7">
        <f t="shared" si="2"/>
        <v>0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 t="shared" si="23"/>
        <v>0</v>
      </c>
      <c r="O54" s="6"/>
      <c r="P54" s="7">
        <f t="shared" si="6"/>
        <v>0</v>
      </c>
      <c r="Q54" s="6"/>
      <c r="R54" s="7">
        <f t="shared" si="24"/>
        <v>0</v>
      </c>
      <c r="S54" s="6"/>
      <c r="T54" s="7">
        <f t="shared" si="8"/>
        <v>0</v>
      </c>
      <c r="U54" s="6"/>
      <c r="V54" s="7">
        <f t="shared" si="9"/>
        <v>0</v>
      </c>
      <c r="W54" s="26">
        <f t="shared" si="10"/>
        <v>0</v>
      </c>
      <c r="X54" s="6">
        <f t="shared" si="19"/>
        <v>44</v>
      </c>
      <c r="Y54" s="6">
        <f t="shared" si="20"/>
        <v>0</v>
      </c>
      <c r="Z54" s="16">
        <f t="shared" si="13"/>
        <v>0</v>
      </c>
    </row>
    <row r="55" spans="1:26" x14ac:dyDescent="0.3">
      <c r="A55" s="20">
        <v>45</v>
      </c>
      <c r="B55" s="6"/>
      <c r="C55" s="6"/>
      <c r="D55" s="6"/>
      <c r="E55" s="21"/>
      <c r="F55" s="7"/>
      <c r="G55" s="21"/>
      <c r="H55" s="7">
        <f t="shared" si="2"/>
        <v>0</v>
      </c>
      <c r="I55" s="6"/>
      <c r="J55" s="7"/>
      <c r="K55" s="6"/>
      <c r="L55" s="7"/>
      <c r="M55" s="6"/>
      <c r="N55" s="7">
        <f t="shared" si="23"/>
        <v>0</v>
      </c>
      <c r="O55" s="6"/>
      <c r="P55" s="7">
        <f t="shared" si="6"/>
        <v>0</v>
      </c>
      <c r="Q55" s="6"/>
      <c r="R55" s="7">
        <f t="shared" si="24"/>
        <v>0</v>
      </c>
      <c r="S55" s="6"/>
      <c r="T55" s="7">
        <f t="shared" si="8"/>
        <v>0</v>
      </c>
      <c r="U55" s="6"/>
      <c r="V55" s="7">
        <f t="shared" si="9"/>
        <v>0</v>
      </c>
      <c r="W55" s="26">
        <f t="shared" si="10"/>
        <v>0</v>
      </c>
      <c r="X55" s="6">
        <f t="shared" si="19"/>
        <v>45</v>
      </c>
      <c r="Y55" s="6">
        <f t="shared" si="20"/>
        <v>0</v>
      </c>
      <c r="Z55" s="16">
        <f t="shared" si="13"/>
        <v>0</v>
      </c>
    </row>
    <row r="56" spans="1:26" x14ac:dyDescent="0.3">
      <c r="A56" s="20">
        <v>46</v>
      </c>
      <c r="B56" s="6"/>
      <c r="C56" s="6"/>
      <c r="D56" s="6"/>
      <c r="E56" s="21"/>
      <c r="F56" s="7">
        <f>IF(E56=0,,($E$9-E56)*$E$7*100/$E$9)</f>
        <v>0</v>
      </c>
      <c r="G56" s="21"/>
      <c r="H56" s="7">
        <f t="shared" ref="H56:H69" si="25">IF(G56=0,,($G$9-G56)*$G$7*100/$G$9)</f>
        <v>0</v>
      </c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ref="P56:P69" si="26">IF(O56=0,,($O$9-O56)*$O$7*100/$O$9)</f>
        <v>0</v>
      </c>
      <c r="Q56" s="6"/>
      <c r="R56" s="7">
        <f t="shared" ref="R56:R57" si="27">IF(Q56=0,,($Q$9-Q56)*$Q$7*100/$Q$9)</f>
        <v>0</v>
      </c>
      <c r="S56" s="6"/>
      <c r="T56" s="7">
        <f t="shared" ref="T56:T57" si="28">IF(S56=0,,($S$9-S56)*$S$7*100/$S$9)</f>
        <v>0</v>
      </c>
      <c r="U56" s="6"/>
      <c r="V56" s="7">
        <f t="shared" ref="V56:V69" si="29">IF(U56=0,,($U$9-U56)*$U$7*100/$U$9)</f>
        <v>0</v>
      </c>
      <c r="W56" s="26">
        <f t="shared" ref="W56:W69" si="30">SUM(F56+H56+J56+L56+N56+P56+R56+T56+V56)</f>
        <v>0</v>
      </c>
      <c r="X56" s="6">
        <f t="shared" si="19"/>
        <v>46</v>
      </c>
      <c r="Y56" s="6">
        <f t="shared" si="20"/>
        <v>0</v>
      </c>
      <c r="Z56" s="16">
        <f t="shared" si="13"/>
        <v>0</v>
      </c>
    </row>
    <row r="57" spans="1:26" x14ac:dyDescent="0.3">
      <c r="A57" s="20">
        <v>47</v>
      </c>
      <c r="B57" s="6"/>
      <c r="C57" s="6"/>
      <c r="D57" s="6"/>
      <c r="E57" s="6"/>
      <c r="F57" s="7">
        <f>IF(E57=0,,($E$9-E57)*$E$7*100/$E$9)</f>
        <v>0</v>
      </c>
      <c r="G57" s="21"/>
      <c r="H57" s="7">
        <f t="shared" si="25"/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 t="shared" ref="N57:N65" si="31">IF(M57=0,,($M$9-M57)*$M$7*100/$M$9)</f>
        <v>0</v>
      </c>
      <c r="O57" s="6"/>
      <c r="P57" s="7">
        <f t="shared" si="26"/>
        <v>0</v>
      </c>
      <c r="Q57" s="6"/>
      <c r="R57" s="7">
        <f t="shared" si="27"/>
        <v>0</v>
      </c>
      <c r="S57" s="6"/>
      <c r="T57" s="7">
        <f t="shared" si="28"/>
        <v>0</v>
      </c>
      <c r="U57" s="6"/>
      <c r="V57" s="7">
        <f t="shared" si="29"/>
        <v>0</v>
      </c>
      <c r="W57" s="26">
        <f t="shared" si="30"/>
        <v>0</v>
      </c>
      <c r="X57" s="6">
        <f t="shared" si="19"/>
        <v>47</v>
      </c>
      <c r="Y57" s="6">
        <f t="shared" si="20"/>
        <v>0</v>
      </c>
      <c r="Z57" s="16">
        <f>Y57/$G$3</f>
        <v>0</v>
      </c>
    </row>
    <row r="58" spans="1:26" x14ac:dyDescent="0.3">
      <c r="A58" s="20">
        <v>48</v>
      </c>
      <c r="B58" s="6"/>
      <c r="C58" s="6"/>
      <c r="D58" s="6"/>
      <c r="E58" s="21"/>
      <c r="F58" s="7">
        <f>IF(E58=0,,($E$9-E58)*$E$7*100/$E$9)</f>
        <v>0</v>
      </c>
      <c r="G58" s="21"/>
      <c r="H58" s="7">
        <f t="shared" si="25"/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 t="shared" si="31"/>
        <v>0</v>
      </c>
      <c r="O58" s="6"/>
      <c r="P58" s="7">
        <f t="shared" si="26"/>
        <v>0</v>
      </c>
      <c r="Q58" s="6"/>
      <c r="R58" s="7">
        <v>0</v>
      </c>
      <c r="S58" s="6"/>
      <c r="T58" s="7">
        <v>0</v>
      </c>
      <c r="U58" s="6"/>
      <c r="V58" s="7">
        <f t="shared" si="29"/>
        <v>0</v>
      </c>
      <c r="W58" s="26">
        <f t="shared" si="30"/>
        <v>0</v>
      </c>
      <c r="X58" s="6">
        <f t="shared" si="19"/>
        <v>48</v>
      </c>
      <c r="Y58" s="6">
        <f t="shared" si="20"/>
        <v>0</v>
      </c>
      <c r="Z58" s="16">
        <f t="shared" ref="Z58:Z68" si="32">Y58/$G$3</f>
        <v>0</v>
      </c>
    </row>
    <row r="59" spans="1:26" x14ac:dyDescent="0.3">
      <c r="A59" s="20">
        <v>49</v>
      </c>
      <c r="B59" s="6"/>
      <c r="C59" s="6"/>
      <c r="D59" s="6"/>
      <c r="E59" s="21"/>
      <c r="F59" s="7"/>
      <c r="G59" s="21"/>
      <c r="H59" s="7">
        <f t="shared" si="25"/>
        <v>0</v>
      </c>
      <c r="I59" s="6"/>
      <c r="J59" s="7"/>
      <c r="K59" s="6"/>
      <c r="L59" s="7"/>
      <c r="M59" s="6"/>
      <c r="N59" s="7">
        <f t="shared" si="31"/>
        <v>0</v>
      </c>
      <c r="O59" s="6"/>
      <c r="P59" s="7">
        <f t="shared" si="26"/>
        <v>0</v>
      </c>
      <c r="Q59" s="6"/>
      <c r="R59" s="7">
        <f t="shared" ref="R59:R68" si="33">IF(Q59=0,,($Q$9-Q59)*$Q$7*100/$Q$9)</f>
        <v>0</v>
      </c>
      <c r="S59" s="6"/>
      <c r="T59" s="7">
        <f t="shared" ref="T59:T69" si="34">IF(S59=0,,($S$9-S59)*$S$7*100/$S$9)</f>
        <v>0</v>
      </c>
      <c r="U59" s="6"/>
      <c r="V59" s="7">
        <f t="shared" si="29"/>
        <v>0</v>
      </c>
      <c r="W59" s="26">
        <f t="shared" si="30"/>
        <v>0</v>
      </c>
      <c r="X59" s="6">
        <f t="shared" si="19"/>
        <v>49</v>
      </c>
      <c r="Y59" s="6">
        <f t="shared" si="20"/>
        <v>0</v>
      </c>
      <c r="Z59" s="16">
        <f t="shared" si="32"/>
        <v>0</v>
      </c>
    </row>
    <row r="60" spans="1:26" x14ac:dyDescent="0.3">
      <c r="A60" s="20">
        <v>50</v>
      </c>
      <c r="B60" s="6"/>
      <c r="C60" s="6"/>
      <c r="D60" s="6"/>
      <c r="E60" s="6"/>
      <c r="F60" s="7">
        <f>IF(E60=0,,($E$9-E60)*$E$7*100/$E$9)</f>
        <v>0</v>
      </c>
      <c r="G60" s="21"/>
      <c r="H60" s="7">
        <f t="shared" si="25"/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 t="shared" si="31"/>
        <v>0</v>
      </c>
      <c r="O60" s="6"/>
      <c r="P60" s="7">
        <f t="shared" si="26"/>
        <v>0</v>
      </c>
      <c r="Q60" s="6"/>
      <c r="R60" s="7">
        <f t="shared" si="33"/>
        <v>0</v>
      </c>
      <c r="S60" s="6"/>
      <c r="T60" s="7">
        <f t="shared" si="34"/>
        <v>0</v>
      </c>
      <c r="U60" s="6"/>
      <c r="V60" s="7">
        <f t="shared" si="29"/>
        <v>0</v>
      </c>
      <c r="W60" s="26">
        <f t="shared" si="30"/>
        <v>0</v>
      </c>
      <c r="X60" s="6">
        <f t="shared" si="19"/>
        <v>50</v>
      </c>
      <c r="Y60" s="6">
        <f t="shared" si="20"/>
        <v>0</v>
      </c>
      <c r="Z60" s="16">
        <f t="shared" si="32"/>
        <v>0</v>
      </c>
    </row>
    <row r="61" spans="1:26" x14ac:dyDescent="0.3">
      <c r="A61" s="20">
        <v>51</v>
      </c>
      <c r="B61" s="6"/>
      <c r="C61" s="6"/>
      <c r="D61" s="6"/>
      <c r="E61" s="6"/>
      <c r="F61" s="7">
        <f>IF(E61=0,,($E$9-E61)*$E$7*100/$E$9)</f>
        <v>0</v>
      </c>
      <c r="G61" s="21"/>
      <c r="H61" s="7">
        <f t="shared" si="25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31"/>
        <v>0</v>
      </c>
      <c r="O61" s="6"/>
      <c r="P61" s="7">
        <f t="shared" si="26"/>
        <v>0</v>
      </c>
      <c r="Q61" s="6"/>
      <c r="R61" s="7">
        <f t="shared" si="33"/>
        <v>0</v>
      </c>
      <c r="S61" s="6"/>
      <c r="T61" s="7">
        <f t="shared" si="34"/>
        <v>0</v>
      </c>
      <c r="U61" s="6"/>
      <c r="V61" s="7">
        <f t="shared" si="29"/>
        <v>0</v>
      </c>
      <c r="W61" s="26">
        <f t="shared" si="30"/>
        <v>0</v>
      </c>
      <c r="X61" s="6">
        <f t="shared" si="19"/>
        <v>51</v>
      </c>
      <c r="Y61" s="6">
        <f t="shared" si="20"/>
        <v>0</v>
      </c>
      <c r="Z61" s="16">
        <f t="shared" si="32"/>
        <v>0</v>
      </c>
    </row>
    <row r="62" spans="1:26" x14ac:dyDescent="0.3">
      <c r="A62" s="20">
        <v>52</v>
      </c>
      <c r="B62" s="6"/>
      <c r="C62" s="6"/>
      <c r="D62" s="6"/>
      <c r="E62" s="21"/>
      <c r="F62" s="7"/>
      <c r="G62" s="21"/>
      <c r="H62" s="7">
        <f t="shared" si="25"/>
        <v>0</v>
      </c>
      <c r="I62" s="6"/>
      <c r="J62" s="7"/>
      <c r="K62" s="6"/>
      <c r="L62" s="7"/>
      <c r="M62" s="6"/>
      <c r="N62" s="7">
        <f t="shared" si="31"/>
        <v>0</v>
      </c>
      <c r="O62" s="6"/>
      <c r="P62" s="7">
        <f t="shared" si="26"/>
        <v>0</v>
      </c>
      <c r="Q62" s="6"/>
      <c r="R62" s="7">
        <f t="shared" si="33"/>
        <v>0</v>
      </c>
      <c r="S62" s="6"/>
      <c r="T62" s="7">
        <f t="shared" si="34"/>
        <v>0</v>
      </c>
      <c r="U62" s="6"/>
      <c r="V62" s="7">
        <f t="shared" si="29"/>
        <v>0</v>
      </c>
      <c r="W62" s="26">
        <f t="shared" si="30"/>
        <v>0</v>
      </c>
      <c r="X62" s="6">
        <f t="shared" si="19"/>
        <v>52</v>
      </c>
      <c r="Y62" s="6">
        <f t="shared" si="20"/>
        <v>0</v>
      </c>
      <c r="Z62" s="16">
        <f t="shared" si="32"/>
        <v>0</v>
      </c>
    </row>
    <row r="63" spans="1:26" x14ac:dyDescent="0.3">
      <c r="A63" s="20">
        <v>53</v>
      </c>
      <c r="B63" s="6"/>
      <c r="C63" s="6"/>
      <c r="D63" s="6"/>
      <c r="E63" s="6"/>
      <c r="F63" s="7">
        <f>IF(E63=0,,($E$9-E63)*$E$7*100/$E$9)</f>
        <v>0</v>
      </c>
      <c r="G63" s="21"/>
      <c r="H63" s="7">
        <f t="shared" si="25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31"/>
        <v>0</v>
      </c>
      <c r="O63" s="6"/>
      <c r="P63" s="7">
        <f t="shared" si="26"/>
        <v>0</v>
      </c>
      <c r="Q63" s="6"/>
      <c r="R63" s="7">
        <f t="shared" si="33"/>
        <v>0</v>
      </c>
      <c r="S63" s="6"/>
      <c r="T63" s="7">
        <f t="shared" si="34"/>
        <v>0</v>
      </c>
      <c r="U63" s="6"/>
      <c r="V63" s="7">
        <f t="shared" si="29"/>
        <v>0</v>
      </c>
      <c r="W63" s="26">
        <f t="shared" si="30"/>
        <v>0</v>
      </c>
      <c r="X63" s="6">
        <f t="shared" si="19"/>
        <v>53</v>
      </c>
      <c r="Y63" s="6">
        <f t="shared" si="20"/>
        <v>0</v>
      </c>
      <c r="Z63" s="16">
        <f t="shared" si="32"/>
        <v>0</v>
      </c>
    </row>
    <row r="64" spans="1:26" x14ac:dyDescent="0.3">
      <c r="A64" s="20">
        <v>54</v>
      </c>
      <c r="B64" s="6"/>
      <c r="C64" s="6"/>
      <c r="D64" s="6"/>
      <c r="E64" s="6"/>
      <c r="F64" s="7">
        <f>IF(E64=0,,($E$9-E64)*$E$7*100/$E$9)</f>
        <v>0</v>
      </c>
      <c r="G64" s="21"/>
      <c r="H64" s="7">
        <f t="shared" si="25"/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31"/>
        <v>0</v>
      </c>
      <c r="O64" s="6"/>
      <c r="P64" s="7">
        <f t="shared" si="26"/>
        <v>0</v>
      </c>
      <c r="Q64" s="6"/>
      <c r="R64" s="7">
        <f t="shared" si="33"/>
        <v>0</v>
      </c>
      <c r="S64" s="6"/>
      <c r="T64" s="7">
        <f t="shared" si="34"/>
        <v>0</v>
      </c>
      <c r="U64" s="6"/>
      <c r="V64" s="7">
        <f t="shared" si="29"/>
        <v>0</v>
      </c>
      <c r="W64" s="26">
        <f t="shared" si="30"/>
        <v>0</v>
      </c>
      <c r="X64" s="6">
        <f t="shared" si="19"/>
        <v>54</v>
      </c>
      <c r="Y64" s="6">
        <f t="shared" si="20"/>
        <v>0</v>
      </c>
      <c r="Z64" s="16">
        <f t="shared" si="32"/>
        <v>0</v>
      </c>
    </row>
    <row r="65" spans="1:26" x14ac:dyDescent="0.3">
      <c r="A65" s="20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5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31"/>
        <v>0</v>
      </c>
      <c r="O65" s="6"/>
      <c r="P65" s="7">
        <f t="shared" si="26"/>
        <v>0</v>
      </c>
      <c r="Q65" s="6"/>
      <c r="R65" s="7">
        <f t="shared" si="33"/>
        <v>0</v>
      </c>
      <c r="S65" s="6"/>
      <c r="T65" s="7">
        <f t="shared" si="34"/>
        <v>0</v>
      </c>
      <c r="U65" s="6"/>
      <c r="V65" s="7">
        <f t="shared" si="29"/>
        <v>0</v>
      </c>
      <c r="W65" s="26">
        <f t="shared" si="30"/>
        <v>0</v>
      </c>
      <c r="X65" s="6">
        <f t="shared" si="19"/>
        <v>55</v>
      </c>
      <c r="Y65" s="6">
        <f t="shared" si="20"/>
        <v>0</v>
      </c>
      <c r="Z65" s="16">
        <f t="shared" si="32"/>
        <v>0</v>
      </c>
    </row>
    <row r="66" spans="1:26" x14ac:dyDescent="0.3">
      <c r="A66" s="20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5"/>
        <v>0</v>
      </c>
      <c r="I66" s="6"/>
      <c r="J66" s="7">
        <f>IF(I66=0,,($I$9-I66)*$I$7*100/$I$9)</f>
        <v>0</v>
      </c>
      <c r="K66" s="6"/>
      <c r="L66" s="7"/>
      <c r="M66" s="6"/>
      <c r="N66" s="7">
        <v>0</v>
      </c>
      <c r="O66" s="6"/>
      <c r="P66" s="7">
        <f t="shared" si="26"/>
        <v>0</v>
      </c>
      <c r="Q66" s="6"/>
      <c r="R66" s="7">
        <f t="shared" si="33"/>
        <v>0</v>
      </c>
      <c r="S66" s="6"/>
      <c r="T66" s="7">
        <f t="shared" si="34"/>
        <v>0</v>
      </c>
      <c r="U66" s="6"/>
      <c r="V66" s="7">
        <f t="shared" si="29"/>
        <v>0</v>
      </c>
      <c r="W66" s="26">
        <f t="shared" si="30"/>
        <v>0</v>
      </c>
      <c r="X66" s="6">
        <f t="shared" si="19"/>
        <v>56</v>
      </c>
      <c r="Y66" s="6">
        <f t="shared" si="20"/>
        <v>0</v>
      </c>
      <c r="Z66" s="16">
        <f t="shared" si="32"/>
        <v>0</v>
      </c>
    </row>
    <row r="67" spans="1:26" x14ac:dyDescent="0.3">
      <c r="A67" s="20">
        <v>57</v>
      </c>
      <c r="B67" s="6"/>
      <c r="C67" s="6"/>
      <c r="D67" s="6"/>
      <c r="E67" s="21"/>
      <c r="F67" s="7">
        <v>0</v>
      </c>
      <c r="G67" s="6"/>
      <c r="H67" s="7">
        <f t="shared" si="25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26"/>
        <v>0</v>
      </c>
      <c r="Q67" s="6"/>
      <c r="R67" s="7">
        <f t="shared" si="33"/>
        <v>0</v>
      </c>
      <c r="S67" s="6"/>
      <c r="T67" s="7">
        <f t="shared" si="34"/>
        <v>0</v>
      </c>
      <c r="U67" s="6"/>
      <c r="V67" s="7">
        <f t="shared" si="29"/>
        <v>0</v>
      </c>
      <c r="W67" s="26">
        <f t="shared" si="30"/>
        <v>0</v>
      </c>
      <c r="X67" s="6">
        <f t="shared" si="19"/>
        <v>57</v>
      </c>
      <c r="Y67" s="6">
        <f t="shared" si="20"/>
        <v>0</v>
      </c>
      <c r="Z67" s="16">
        <f t="shared" si="32"/>
        <v>0</v>
      </c>
    </row>
    <row r="68" spans="1:26" x14ac:dyDescent="0.3">
      <c r="A68" s="20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5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26"/>
        <v>0</v>
      </c>
      <c r="Q68" s="6"/>
      <c r="R68" s="7">
        <f t="shared" si="33"/>
        <v>0</v>
      </c>
      <c r="S68" s="6"/>
      <c r="T68" s="7">
        <f t="shared" si="34"/>
        <v>0</v>
      </c>
      <c r="U68" s="6"/>
      <c r="V68" s="7">
        <f t="shared" si="29"/>
        <v>0</v>
      </c>
      <c r="W68" s="26">
        <f t="shared" si="30"/>
        <v>0</v>
      </c>
      <c r="X68" s="6">
        <f t="shared" si="19"/>
        <v>58</v>
      </c>
      <c r="Y68" s="6">
        <f t="shared" si="20"/>
        <v>0</v>
      </c>
      <c r="Z68" s="16">
        <f t="shared" si="32"/>
        <v>0</v>
      </c>
    </row>
    <row r="69" spans="1:26" x14ac:dyDescent="0.3">
      <c r="A69" s="20">
        <v>59</v>
      </c>
      <c r="B69" s="6" t="s">
        <v>299</v>
      </c>
      <c r="C69" s="6" t="s">
        <v>244</v>
      </c>
      <c r="D69" s="6" t="s">
        <v>156</v>
      </c>
      <c r="E69" s="6"/>
      <c r="F69" s="7"/>
      <c r="G69" s="6"/>
      <c r="H69" s="7">
        <f t="shared" si="25"/>
        <v>0</v>
      </c>
      <c r="I69" s="6"/>
      <c r="J69" s="7"/>
      <c r="K69" s="6"/>
      <c r="L69" s="7"/>
      <c r="M69" s="6"/>
      <c r="N69" s="7"/>
      <c r="O69" s="6"/>
      <c r="P69" s="7">
        <f t="shared" si="26"/>
        <v>0</v>
      </c>
      <c r="Q69" s="6"/>
      <c r="R69" s="7"/>
      <c r="S69" s="6"/>
      <c r="T69" s="7">
        <f t="shared" si="34"/>
        <v>0</v>
      </c>
      <c r="U69" s="6"/>
      <c r="V69" s="7">
        <f t="shared" si="29"/>
        <v>0</v>
      </c>
      <c r="W69" s="26">
        <f t="shared" si="30"/>
        <v>0</v>
      </c>
      <c r="X69" s="6">
        <f t="shared" si="19"/>
        <v>59</v>
      </c>
      <c r="Y69" s="6">
        <f t="shared" si="20"/>
        <v>0</v>
      </c>
      <c r="Z69" s="16">
        <f t="shared" si="13"/>
        <v>0</v>
      </c>
    </row>
    <row r="70" spans="1:26" x14ac:dyDescent="0.3">
      <c r="A70" s="60" t="s">
        <v>11</v>
      </c>
      <c r="B70" s="60"/>
      <c r="C70" s="61"/>
      <c r="G70">
        <f>COUNTA(G11:G69)</f>
        <v>8</v>
      </c>
      <c r="I70">
        <f>COUNTA(I11:I69)</f>
        <v>36</v>
      </c>
      <c r="K70">
        <f>COUNTA(K11:K69)</f>
        <v>0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6">
        <f t="shared" ref="W70" si="35">SUM(F70+H70+J70+L70+N70+P70+R70+T70+V70)</f>
        <v>59</v>
      </c>
    </row>
    <row r="71" spans="1:26" x14ac:dyDescent="0.3">
      <c r="A71" s="70" t="s">
        <v>18</v>
      </c>
      <c r="B71" s="70"/>
      <c r="C71" s="70"/>
      <c r="E71" s="15">
        <f>E70/$G$2</f>
        <v>0</v>
      </c>
      <c r="G71" s="15">
        <f>G70/$G$2</f>
        <v>0.20512820512820512</v>
      </c>
      <c r="I71" s="15">
        <f>I70/$G$2</f>
        <v>0.92307692307692313</v>
      </c>
      <c r="K71" s="15">
        <f>K70/$G$2</f>
        <v>0</v>
      </c>
      <c r="M71" s="15">
        <f>M70/$G$2</f>
        <v>0</v>
      </c>
      <c r="O71" s="15">
        <f>O70/$G$2</f>
        <v>0</v>
      </c>
      <c r="P71" s="15">
        <f>P70/$G$2</f>
        <v>1.5128205128205128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55">
    <sortCondition descending="1" ref="W11:W55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W5" sqref="W5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4" x14ac:dyDescent="0.3">
      <c r="E2" s="67" t="s">
        <v>14</v>
      </c>
      <c r="F2" s="67"/>
      <c r="G2" s="14">
        <f>COUNTA(B11:B45)</f>
        <v>16</v>
      </c>
    </row>
    <row r="3" spans="1:24" x14ac:dyDescent="0.3">
      <c r="B3" s="2"/>
      <c r="E3" s="67" t="s">
        <v>16</v>
      </c>
      <c r="F3" s="67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55" t="s">
        <v>366</v>
      </c>
      <c r="F6" s="55"/>
      <c r="G6" s="55" t="s">
        <v>424</v>
      </c>
      <c r="H6" s="55"/>
      <c r="I6" s="55" t="s">
        <v>479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4" x14ac:dyDescent="0.3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</row>
    <row r="8" spans="1:24" x14ac:dyDescent="0.3">
      <c r="D8" s="1" t="s">
        <v>1</v>
      </c>
      <c r="E8" s="59" t="s">
        <v>367</v>
      </c>
      <c r="F8" s="59"/>
      <c r="G8" s="59">
        <v>45962</v>
      </c>
      <c r="H8" s="59"/>
      <c r="I8" s="68">
        <v>45983</v>
      </c>
      <c r="J8" s="69"/>
      <c r="K8" s="68"/>
      <c r="L8" s="69"/>
      <c r="M8" s="59"/>
      <c r="N8" s="59"/>
      <c r="O8" s="59"/>
      <c r="P8" s="59"/>
      <c r="Q8" s="59"/>
      <c r="R8" s="59"/>
      <c r="S8" s="59"/>
      <c r="T8" s="59"/>
    </row>
    <row r="9" spans="1:24" x14ac:dyDescent="0.3">
      <c r="D9" s="1" t="s">
        <v>2</v>
      </c>
      <c r="E9" s="55">
        <v>6</v>
      </c>
      <c r="F9" s="55"/>
      <c r="G9" s="55">
        <v>8</v>
      </c>
      <c r="H9" s="55"/>
      <c r="I9" s="57">
        <v>15</v>
      </c>
      <c r="J9" s="58"/>
      <c r="K9" s="57"/>
      <c r="L9" s="58"/>
      <c r="M9" s="55"/>
      <c r="N9" s="55"/>
      <c r="O9" s="55"/>
      <c r="P9" s="55"/>
      <c r="Q9" s="55"/>
      <c r="R9" s="55"/>
      <c r="S9" s="55"/>
      <c r="T9" s="55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3">
      <c r="A11" s="5">
        <f t="shared" ref="A11:A45" si="0">V11</f>
        <v>1</v>
      </c>
      <c r="B11" s="6" t="s">
        <v>93</v>
      </c>
      <c r="C11" s="6" t="s">
        <v>388</v>
      </c>
      <c r="D11" s="6" t="s">
        <v>156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22" si="1">IF(G11=0,,($G$9-G11)*$G$7*100/$G$9)</f>
        <v>75</v>
      </c>
      <c r="I11" s="6">
        <v>5</v>
      </c>
      <c r="J11" s="7">
        <f t="shared" ref="J11:J24" si="2">IF(I11=0,,($I$9-I11)*$I$7*100/$I$9)</f>
        <v>133.33333333333334</v>
      </c>
      <c r="K11" s="6"/>
      <c r="L11" s="7">
        <f t="shared" ref="L11:L22" si="3">IF(K11=0,,($K$9-K11)*$K$7*100/$K$9)</f>
        <v>0</v>
      </c>
      <c r="M11" s="6"/>
      <c r="N11" s="7">
        <f t="shared" ref="N11:N28" si="4">IF(M11=0,,($M$9-M11)*$M$7*100/$M$9)</f>
        <v>0</v>
      </c>
      <c r="O11" s="6"/>
      <c r="P11" s="7">
        <f t="shared" ref="P11:P28" si="5">IF(O11=0,,($O$9-O11)*$O$7*100/$O$9)</f>
        <v>0</v>
      </c>
      <c r="Q11" s="6"/>
      <c r="R11" s="7">
        <f t="shared" ref="R11:R23" si="6">IF(Q11=0,,($Q$9-Q11)*$Q$7*100/$Q$9)</f>
        <v>0</v>
      </c>
      <c r="S11" s="6"/>
      <c r="T11" s="7">
        <f t="shared" ref="T11:T28" si="7">IF(S11=0,,($S$9-S11)*$S$7*100/$S$9)</f>
        <v>0</v>
      </c>
      <c r="U11" s="8">
        <f t="shared" ref="U11:U28" si="8">T11+R11+P11+N11+L11+J11+H11+F11</f>
        <v>308.33333333333337</v>
      </c>
      <c r="V11" s="6">
        <f t="shared" ref="V11:V45" si="9">ROW(B11)-10</f>
        <v>1</v>
      </c>
      <c r="W11" s="6">
        <f t="shared" ref="W11:W45" si="10">COUNTA(E11,I11,K11,M11,O11,S11,Q11)</f>
        <v>2</v>
      </c>
      <c r="X11" s="18">
        <f t="shared" ref="X11:X45" si="11">W11/$G$3</f>
        <v>0.33333333333333331</v>
      </c>
    </row>
    <row r="12" spans="1:24" x14ac:dyDescent="0.3">
      <c r="A12" s="5">
        <f t="shared" si="0"/>
        <v>2</v>
      </c>
      <c r="B12" s="6" t="s">
        <v>499</v>
      </c>
      <c r="C12" s="6" t="s">
        <v>500</v>
      </c>
      <c r="D12" s="6" t="s">
        <v>496</v>
      </c>
      <c r="E12" s="6"/>
      <c r="F12" s="7"/>
      <c r="G12" s="6"/>
      <c r="H12" s="7">
        <f t="shared" si="1"/>
        <v>0</v>
      </c>
      <c r="I12" s="6">
        <v>1</v>
      </c>
      <c r="J12" s="7">
        <f t="shared" si="2"/>
        <v>186.66666666666666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186.66666666666666</v>
      </c>
      <c r="V12" s="6">
        <f t="shared" si="9"/>
        <v>2</v>
      </c>
      <c r="W12" s="6">
        <f t="shared" si="10"/>
        <v>1</v>
      </c>
      <c r="X12" s="18">
        <f t="shared" si="11"/>
        <v>0.16666666666666666</v>
      </c>
    </row>
    <row r="13" spans="1:24" x14ac:dyDescent="0.3">
      <c r="A13" s="5">
        <f t="shared" si="0"/>
        <v>3</v>
      </c>
      <c r="B13" s="6" t="s">
        <v>473</v>
      </c>
      <c r="C13" s="6" t="s">
        <v>474</v>
      </c>
      <c r="D13" s="6" t="s">
        <v>163</v>
      </c>
      <c r="E13" s="6"/>
      <c r="F13" s="7">
        <f t="shared" ref="F13:F22" si="12">IF(E13=0,,($E$9-E13)*$E$7*100/$E$9)</f>
        <v>0</v>
      </c>
      <c r="G13" s="6"/>
      <c r="H13" s="7">
        <f t="shared" si="1"/>
        <v>0</v>
      </c>
      <c r="I13" s="6">
        <v>3</v>
      </c>
      <c r="J13" s="7">
        <f t="shared" si="2"/>
        <v>160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160</v>
      </c>
      <c r="V13" s="6">
        <f t="shared" si="9"/>
        <v>3</v>
      </c>
      <c r="W13" s="6">
        <f t="shared" si="10"/>
        <v>1</v>
      </c>
      <c r="X13" s="18">
        <f t="shared" si="11"/>
        <v>0.16666666666666666</v>
      </c>
    </row>
    <row r="14" spans="1:24" x14ac:dyDescent="0.3">
      <c r="A14" s="5">
        <f t="shared" si="0"/>
        <v>4</v>
      </c>
      <c r="B14" s="6" t="s">
        <v>501</v>
      </c>
      <c r="C14" s="6" t="s">
        <v>502</v>
      </c>
      <c r="D14" s="6" t="s">
        <v>156</v>
      </c>
      <c r="E14" s="6"/>
      <c r="F14" s="7">
        <f t="shared" si="12"/>
        <v>0</v>
      </c>
      <c r="G14" s="6"/>
      <c r="H14" s="7">
        <f t="shared" si="1"/>
        <v>0</v>
      </c>
      <c r="I14" s="6">
        <v>3</v>
      </c>
      <c r="J14" s="7">
        <f t="shared" si="2"/>
        <v>160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160</v>
      </c>
      <c r="V14" s="6">
        <f t="shared" si="9"/>
        <v>4</v>
      </c>
      <c r="W14" s="6">
        <f t="shared" si="10"/>
        <v>1</v>
      </c>
      <c r="X14" s="18">
        <f t="shared" si="11"/>
        <v>0.16666666666666666</v>
      </c>
    </row>
    <row r="15" spans="1:24" x14ac:dyDescent="0.3">
      <c r="A15" s="5">
        <f t="shared" si="0"/>
        <v>5</v>
      </c>
      <c r="B15" s="6" t="s">
        <v>403</v>
      </c>
      <c r="C15" s="6" t="s">
        <v>404</v>
      </c>
      <c r="D15" s="6" t="s">
        <v>103</v>
      </c>
      <c r="E15" s="6">
        <v>2</v>
      </c>
      <c r="F15" s="7">
        <f t="shared" si="12"/>
        <v>133.33333333333334</v>
      </c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133.33333333333334</v>
      </c>
      <c r="V15" s="6">
        <f t="shared" si="9"/>
        <v>5</v>
      </c>
      <c r="W15" s="6">
        <f t="shared" si="10"/>
        <v>1</v>
      </c>
      <c r="X15" s="18">
        <f t="shared" si="11"/>
        <v>0.16666666666666666</v>
      </c>
    </row>
    <row r="16" spans="1:24" x14ac:dyDescent="0.3">
      <c r="A16" s="5">
        <f t="shared" si="0"/>
        <v>6</v>
      </c>
      <c r="B16" s="6" t="s">
        <v>503</v>
      </c>
      <c r="C16" s="6" t="s">
        <v>504</v>
      </c>
      <c r="D16" s="6" t="s">
        <v>505</v>
      </c>
      <c r="E16" s="6"/>
      <c r="F16" s="7">
        <f t="shared" si="12"/>
        <v>0</v>
      </c>
      <c r="G16" s="6"/>
      <c r="H16" s="7">
        <f t="shared" si="1"/>
        <v>0</v>
      </c>
      <c r="I16" s="6">
        <v>6</v>
      </c>
      <c r="J16" s="7">
        <f t="shared" si="2"/>
        <v>120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120</v>
      </c>
      <c r="V16" s="6">
        <f t="shared" si="9"/>
        <v>6</v>
      </c>
      <c r="W16" s="6">
        <f t="shared" si="10"/>
        <v>1</v>
      </c>
      <c r="X16" s="18">
        <f t="shared" si="11"/>
        <v>0.16666666666666666</v>
      </c>
    </row>
    <row r="17" spans="1:24" x14ac:dyDescent="0.3">
      <c r="A17" s="5">
        <f t="shared" si="0"/>
        <v>7</v>
      </c>
      <c r="B17" s="6" t="s">
        <v>506</v>
      </c>
      <c r="C17" s="6" t="s">
        <v>519</v>
      </c>
      <c r="D17" s="6" t="s">
        <v>507</v>
      </c>
      <c r="E17" s="6"/>
      <c r="F17" s="7">
        <f t="shared" si="12"/>
        <v>0</v>
      </c>
      <c r="G17" s="6"/>
      <c r="H17" s="7">
        <f t="shared" si="1"/>
        <v>0</v>
      </c>
      <c r="I17" s="6">
        <v>7</v>
      </c>
      <c r="J17" s="7">
        <f t="shared" si="2"/>
        <v>106.66666666666667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106.66666666666667</v>
      </c>
      <c r="V17" s="6">
        <f t="shared" si="9"/>
        <v>7</v>
      </c>
      <c r="W17" s="6">
        <f t="shared" si="10"/>
        <v>1</v>
      </c>
      <c r="X17" s="18">
        <f t="shared" si="11"/>
        <v>0.16666666666666666</v>
      </c>
    </row>
    <row r="18" spans="1:24" x14ac:dyDescent="0.3">
      <c r="A18" s="5">
        <f t="shared" si="0"/>
        <v>8</v>
      </c>
      <c r="B18" s="6" t="s">
        <v>508</v>
      </c>
      <c r="C18" s="6" t="s">
        <v>518</v>
      </c>
      <c r="D18" s="6" t="s">
        <v>127</v>
      </c>
      <c r="E18" s="6"/>
      <c r="F18" s="7">
        <f t="shared" si="12"/>
        <v>0</v>
      </c>
      <c r="G18" s="6"/>
      <c r="H18" s="7">
        <f t="shared" si="1"/>
        <v>0</v>
      </c>
      <c r="I18" s="6">
        <v>8</v>
      </c>
      <c r="J18" s="7">
        <f t="shared" si="2"/>
        <v>93.333333333333329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93.333333333333329</v>
      </c>
      <c r="V18" s="6">
        <f t="shared" si="9"/>
        <v>8</v>
      </c>
      <c r="W18" s="6">
        <f t="shared" si="10"/>
        <v>1</v>
      </c>
      <c r="X18" s="18">
        <f t="shared" si="11"/>
        <v>0.16666666666666666</v>
      </c>
    </row>
    <row r="19" spans="1:24" x14ac:dyDescent="0.3">
      <c r="A19" s="5">
        <f t="shared" si="0"/>
        <v>9</v>
      </c>
      <c r="B19" s="6" t="s">
        <v>516</v>
      </c>
      <c r="C19" s="6" t="s">
        <v>517</v>
      </c>
      <c r="D19" s="6" t="s">
        <v>507</v>
      </c>
      <c r="E19" s="6"/>
      <c r="F19" s="7">
        <f t="shared" si="12"/>
        <v>0</v>
      </c>
      <c r="G19" s="6"/>
      <c r="H19" s="7">
        <f t="shared" si="1"/>
        <v>0</v>
      </c>
      <c r="I19" s="6">
        <v>9</v>
      </c>
      <c r="J19" s="7">
        <f t="shared" si="2"/>
        <v>80</v>
      </c>
      <c r="K19" s="6"/>
      <c r="L19" s="7">
        <f t="shared" si="3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80</v>
      </c>
      <c r="V19" s="6">
        <f t="shared" si="9"/>
        <v>9</v>
      </c>
      <c r="W19" s="6">
        <f t="shared" si="10"/>
        <v>1</v>
      </c>
      <c r="X19" s="18">
        <f t="shared" si="11"/>
        <v>0.16666666666666666</v>
      </c>
    </row>
    <row r="20" spans="1:24" x14ac:dyDescent="0.3">
      <c r="A20" s="5">
        <f t="shared" si="0"/>
        <v>10</v>
      </c>
      <c r="B20" s="6" t="s">
        <v>509</v>
      </c>
      <c r="C20" s="6" t="s">
        <v>67</v>
      </c>
      <c r="D20" s="6" t="s">
        <v>505</v>
      </c>
      <c r="E20" s="6"/>
      <c r="F20" s="7">
        <f t="shared" si="12"/>
        <v>0</v>
      </c>
      <c r="G20" s="6"/>
      <c r="H20" s="7">
        <f t="shared" si="1"/>
        <v>0</v>
      </c>
      <c r="I20" s="6">
        <v>10</v>
      </c>
      <c r="J20" s="7">
        <f t="shared" si="2"/>
        <v>66.666666666666671</v>
      </c>
      <c r="K20" s="6"/>
      <c r="L20" s="7">
        <f t="shared" si="3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66.666666666666671</v>
      </c>
      <c r="V20" s="6">
        <f t="shared" si="9"/>
        <v>10</v>
      </c>
      <c r="W20" s="6">
        <f t="shared" si="10"/>
        <v>1</v>
      </c>
      <c r="X20" s="16">
        <f t="shared" si="11"/>
        <v>0.16666666666666666</v>
      </c>
    </row>
    <row r="21" spans="1:24" x14ac:dyDescent="0.3">
      <c r="A21" s="5">
        <f t="shared" si="0"/>
        <v>11</v>
      </c>
      <c r="B21" s="6" t="s">
        <v>510</v>
      </c>
      <c r="C21" s="6" t="s">
        <v>511</v>
      </c>
      <c r="D21" s="6" t="s">
        <v>496</v>
      </c>
      <c r="E21" s="6"/>
      <c r="F21" s="7">
        <f t="shared" si="12"/>
        <v>0</v>
      </c>
      <c r="G21" s="6"/>
      <c r="H21" s="7">
        <f t="shared" si="1"/>
        <v>0</v>
      </c>
      <c r="I21" s="6">
        <v>11</v>
      </c>
      <c r="J21" s="7">
        <f t="shared" si="2"/>
        <v>53.333333333333336</v>
      </c>
      <c r="K21" s="6"/>
      <c r="L21" s="7">
        <f t="shared" si="3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53.333333333333336</v>
      </c>
      <c r="V21" s="6">
        <f t="shared" si="9"/>
        <v>11</v>
      </c>
      <c r="W21" s="6">
        <f t="shared" si="10"/>
        <v>1</v>
      </c>
      <c r="X21" s="18">
        <f t="shared" si="11"/>
        <v>0.16666666666666666</v>
      </c>
    </row>
    <row r="22" spans="1:24" x14ac:dyDescent="0.3">
      <c r="A22" s="5">
        <f t="shared" si="0"/>
        <v>12</v>
      </c>
      <c r="B22" s="6" t="s">
        <v>512</v>
      </c>
      <c r="C22" s="6" t="s">
        <v>513</v>
      </c>
      <c r="D22" s="6" t="s">
        <v>471</v>
      </c>
      <c r="E22" s="6"/>
      <c r="F22" s="7">
        <f t="shared" si="12"/>
        <v>0</v>
      </c>
      <c r="G22" s="6"/>
      <c r="H22" s="7">
        <f t="shared" si="1"/>
        <v>0</v>
      </c>
      <c r="I22" s="6">
        <v>12</v>
      </c>
      <c r="J22" s="7">
        <f t="shared" si="2"/>
        <v>40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40</v>
      </c>
      <c r="V22" s="6">
        <f t="shared" si="9"/>
        <v>12</v>
      </c>
      <c r="W22" s="6">
        <f t="shared" si="10"/>
        <v>1</v>
      </c>
      <c r="X22" s="18">
        <f t="shared" si="11"/>
        <v>0.16666666666666666</v>
      </c>
    </row>
    <row r="23" spans="1:24" x14ac:dyDescent="0.3">
      <c r="A23" s="5">
        <f t="shared" si="0"/>
        <v>13</v>
      </c>
      <c r="B23" s="6" t="s">
        <v>514</v>
      </c>
      <c r="C23" s="6" t="s">
        <v>515</v>
      </c>
      <c r="D23" s="6" t="s">
        <v>505</v>
      </c>
      <c r="E23" s="6"/>
      <c r="F23" s="7"/>
      <c r="G23" s="6"/>
      <c r="H23" s="7"/>
      <c r="I23" s="6">
        <v>13</v>
      </c>
      <c r="J23" s="7">
        <f t="shared" si="2"/>
        <v>26.666666666666668</v>
      </c>
      <c r="K23" s="6"/>
      <c r="L23" s="7"/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26.666666666666668</v>
      </c>
      <c r="V23" s="6">
        <f t="shared" si="9"/>
        <v>13</v>
      </c>
      <c r="W23" s="6">
        <f t="shared" si="10"/>
        <v>1</v>
      </c>
      <c r="X23" s="18">
        <f t="shared" si="11"/>
        <v>0.16666666666666666</v>
      </c>
    </row>
    <row r="24" spans="1:24" x14ac:dyDescent="0.3">
      <c r="A24" s="5">
        <f t="shared" si="0"/>
        <v>14</v>
      </c>
      <c r="B24" s="6" t="s">
        <v>520</v>
      </c>
      <c r="C24" s="6" t="s">
        <v>522</v>
      </c>
      <c r="D24" s="6" t="s">
        <v>156</v>
      </c>
      <c r="E24" s="6"/>
      <c r="F24" s="7"/>
      <c r="G24" s="6"/>
      <c r="H24" s="7">
        <f>IF(G24=0,,($G$9-G24)*$G$7*100/$G$9)</f>
        <v>0</v>
      </c>
      <c r="I24" s="6">
        <v>14</v>
      </c>
      <c r="J24" s="7">
        <f t="shared" si="2"/>
        <v>13.333333333333334</v>
      </c>
      <c r="K24" s="6"/>
      <c r="L24" s="7">
        <f>IF(K24=0,,($K$9-K24)*$K$7*100/$K$9)</f>
        <v>0</v>
      </c>
      <c r="M24" s="6"/>
      <c r="N24" s="7">
        <f t="shared" si="4"/>
        <v>0</v>
      </c>
      <c r="O24" s="6"/>
      <c r="P24" s="7">
        <f t="shared" si="5"/>
        <v>0</v>
      </c>
      <c r="Q24" s="6"/>
      <c r="R24" s="7">
        <v>0</v>
      </c>
      <c r="S24" s="6"/>
      <c r="T24" s="7">
        <f t="shared" si="7"/>
        <v>0</v>
      </c>
      <c r="U24" s="8">
        <f t="shared" si="8"/>
        <v>13.333333333333334</v>
      </c>
      <c r="V24" s="6">
        <f t="shared" si="9"/>
        <v>14</v>
      </c>
      <c r="W24" s="6">
        <f t="shared" si="10"/>
        <v>1</v>
      </c>
      <c r="X24" s="18">
        <f t="shared" si="11"/>
        <v>0.16666666666666666</v>
      </c>
    </row>
    <row r="25" spans="1:24" x14ac:dyDescent="0.3">
      <c r="A25" s="5">
        <f t="shared" si="0"/>
        <v>15</v>
      </c>
      <c r="B25" s="6" t="s">
        <v>521</v>
      </c>
      <c r="C25" s="6" t="s">
        <v>376</v>
      </c>
      <c r="D25" s="6" t="s">
        <v>505</v>
      </c>
      <c r="E25" s="6"/>
      <c r="F25" s="7">
        <f>IF(E25=0,,($E$9-E25)*$E$7*100/$E$9)</f>
        <v>0</v>
      </c>
      <c r="G25" s="6"/>
      <c r="H25" s="7">
        <f>IF(G25=0,,($G$9-G25)*$G$7*100/$G$9)</f>
        <v>0</v>
      </c>
      <c r="I25" s="6">
        <v>15</v>
      </c>
      <c r="J25" s="7">
        <f>13/2</f>
        <v>6.5</v>
      </c>
      <c r="K25" s="6"/>
      <c r="L25" s="7">
        <f>IF(K25=0,,($K$9-K25)*$K$7*100/$K$9)</f>
        <v>0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>IF(Q25=0,,($Q$9-Q25)*$Q$7*100/$Q$9)</f>
        <v>0</v>
      </c>
      <c r="S25" s="6"/>
      <c r="T25" s="7">
        <f t="shared" si="7"/>
        <v>0</v>
      </c>
      <c r="U25" s="8">
        <f t="shared" si="8"/>
        <v>6.5</v>
      </c>
      <c r="V25" s="6">
        <f t="shared" si="9"/>
        <v>15</v>
      </c>
      <c r="W25" s="6">
        <f t="shared" si="10"/>
        <v>1</v>
      </c>
      <c r="X25" s="18">
        <f t="shared" si="11"/>
        <v>0.16666666666666666</v>
      </c>
    </row>
    <row r="26" spans="1:24" x14ac:dyDescent="0.3">
      <c r="A26" s="5">
        <f t="shared" si="0"/>
        <v>16</v>
      </c>
      <c r="B26" s="6" t="s">
        <v>475</v>
      </c>
      <c r="C26" s="6" t="s">
        <v>472</v>
      </c>
      <c r="D26" s="6" t="s">
        <v>103</v>
      </c>
      <c r="E26" s="6"/>
      <c r="F26" s="7">
        <f>IF(E26=0,,($E$9-E26)*$E$7*100/$E$9)</f>
        <v>0</v>
      </c>
      <c r="G26" s="6"/>
      <c r="H26" s="7">
        <f>IF(G26=0,,($G$9-G26)*$G$7*100/$G$9)</f>
        <v>0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>IF(Q26=0,,($Q$9-Q26)*$Q$7*100/$Q$9)</f>
        <v>0</v>
      </c>
      <c r="S26" s="6"/>
      <c r="T26" s="7">
        <f t="shared" si="7"/>
        <v>0</v>
      </c>
      <c r="U26" s="8">
        <f t="shared" si="8"/>
        <v>0</v>
      </c>
      <c r="V26" s="6">
        <f t="shared" si="9"/>
        <v>16</v>
      </c>
      <c r="W26" s="6">
        <f t="shared" si="10"/>
        <v>0</v>
      </c>
      <c r="X26" s="16">
        <f t="shared" si="11"/>
        <v>0</v>
      </c>
    </row>
    <row r="27" spans="1:24" x14ac:dyDescent="0.3">
      <c r="A27" s="5">
        <f t="shared" si="0"/>
        <v>17</v>
      </c>
      <c r="B27" s="6"/>
      <c r="C27" s="6"/>
      <c r="D27" s="6"/>
      <c r="E27" s="6"/>
      <c r="F27" s="7"/>
      <c r="G27" s="6"/>
      <c r="H27" s="7"/>
      <c r="I27" s="6"/>
      <c r="J27" s="7"/>
      <c r="K27" s="6"/>
      <c r="L27" s="7"/>
      <c r="M27" s="6"/>
      <c r="N27" s="7">
        <f t="shared" si="4"/>
        <v>0</v>
      </c>
      <c r="O27" s="6"/>
      <c r="P27" s="7">
        <f t="shared" si="5"/>
        <v>0</v>
      </c>
      <c r="Q27" s="6"/>
      <c r="R27" s="7">
        <f>IF(Q27=0,,($Q$9-Q27)*$Q$7*100/$Q$9)</f>
        <v>0</v>
      </c>
      <c r="S27" s="6"/>
      <c r="T27" s="7">
        <f t="shared" si="7"/>
        <v>0</v>
      </c>
      <c r="U27" s="8">
        <f t="shared" si="8"/>
        <v>0</v>
      </c>
      <c r="V27" s="6">
        <f t="shared" si="9"/>
        <v>17</v>
      </c>
      <c r="W27" s="6">
        <f t="shared" si="10"/>
        <v>0</v>
      </c>
      <c r="X27" s="18">
        <f t="shared" si="11"/>
        <v>0</v>
      </c>
    </row>
    <row r="28" spans="1:24" x14ac:dyDescent="0.3">
      <c r="A28" s="5">
        <f t="shared" si="0"/>
        <v>18</v>
      </c>
      <c r="B28" s="6"/>
      <c r="C28" s="6"/>
      <c r="D28" s="6"/>
      <c r="E28" s="6"/>
      <c r="F28" s="7"/>
      <c r="G28" s="6"/>
      <c r="H28" s="7"/>
      <c r="I28" s="6"/>
      <c r="J28" s="7"/>
      <c r="K28" s="6"/>
      <c r="L28" s="7"/>
      <c r="M28" s="6"/>
      <c r="N28" s="7">
        <f t="shared" si="4"/>
        <v>0</v>
      </c>
      <c r="O28" s="6"/>
      <c r="P28" s="7">
        <f t="shared" si="5"/>
        <v>0</v>
      </c>
      <c r="Q28" s="6"/>
      <c r="R28" s="7">
        <f>IF(Q28=0,,($Q$9-Q28)*$Q$7*100/$Q$9)</f>
        <v>0</v>
      </c>
      <c r="S28" s="6"/>
      <c r="T28" s="7">
        <f t="shared" si="7"/>
        <v>0</v>
      </c>
      <c r="U28" s="8">
        <f t="shared" si="8"/>
        <v>0</v>
      </c>
      <c r="V28" s="6">
        <f t="shared" si="9"/>
        <v>18</v>
      </c>
      <c r="W28" s="6">
        <f t="shared" si="10"/>
        <v>0</v>
      </c>
      <c r="X28" s="16">
        <f t="shared" si="11"/>
        <v>0</v>
      </c>
    </row>
    <row r="29" spans="1:24" x14ac:dyDescent="0.3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>IF(G29=0,,($G$9-G29)*$G$7*100/$G$9)</f>
        <v>0</v>
      </c>
      <c r="I29" s="6"/>
      <c r="J29" s="7">
        <f>IF(I29=0,,($I$9-I29)*$I$7*100/$I$9)</f>
        <v>0</v>
      </c>
      <c r="K29" s="6"/>
      <c r="L29" s="7">
        <f>IF(K29=0,,($K$9-K29)*$K$7*100/$K$9)</f>
        <v>0</v>
      </c>
      <c r="M29" s="6"/>
      <c r="N29" s="7">
        <f t="shared" ref="N29:N31" si="13">IF(M29=0,,($M$9-M29)*$M$7*100/$M$9)</f>
        <v>0</v>
      </c>
      <c r="O29" s="6"/>
      <c r="P29" s="7">
        <f t="shared" ref="P29:P34" si="14">IF(O29=0,,($O$9-O29)*$O$7*100/$O$9)</f>
        <v>0</v>
      </c>
      <c r="Q29" s="6"/>
      <c r="R29" s="7">
        <f t="shared" ref="R29:R43" si="15">IF(Q29=0,,($Q$9-Q29)*$Q$7*100/$Q$9)</f>
        <v>0</v>
      </c>
      <c r="S29" s="6"/>
      <c r="T29" s="7">
        <f t="shared" ref="T29:T45" si="16">IF(S29=0,,($S$9-S29)*$S$7*100/$S$9)</f>
        <v>0</v>
      </c>
      <c r="U29" s="8">
        <f t="shared" ref="U29:U45" si="17">T29+R29+P29+N29+L29+J29+H29+F29</f>
        <v>0</v>
      </c>
      <c r="V29" s="6">
        <f t="shared" si="9"/>
        <v>19</v>
      </c>
      <c r="W29" s="6">
        <f t="shared" si="10"/>
        <v>0</v>
      </c>
      <c r="X29" s="18">
        <f t="shared" si="11"/>
        <v>0</v>
      </c>
    </row>
    <row r="30" spans="1:24" x14ac:dyDescent="0.3">
      <c r="A30" s="5">
        <f t="shared" si="0"/>
        <v>20</v>
      </c>
      <c r="B30" s="6"/>
      <c r="C30" s="6"/>
      <c r="D30" s="6"/>
      <c r="E30" s="6"/>
      <c r="F30" s="7"/>
      <c r="G30" s="6"/>
      <c r="H30" s="7">
        <f>IF(G30=0,,($G$9-G30)*$G$7*100/$G$9)</f>
        <v>0</v>
      </c>
      <c r="I30" s="6"/>
      <c r="J30" s="7">
        <f>IF(I30=0,,($I$9-I30)*$I$7*100/$I$9)</f>
        <v>0</v>
      </c>
      <c r="K30" s="6"/>
      <c r="L30" s="7">
        <f>IF(K30=0,,($K$9-K30)*$K$7*100/$K$9)</f>
        <v>0</v>
      </c>
      <c r="M30" s="6"/>
      <c r="N30" s="7">
        <f t="shared" si="13"/>
        <v>0</v>
      </c>
      <c r="O30" s="6"/>
      <c r="P30" s="7">
        <f t="shared" si="14"/>
        <v>0</v>
      </c>
      <c r="Q30" s="6"/>
      <c r="R30" s="7">
        <f t="shared" si="15"/>
        <v>0</v>
      </c>
      <c r="S30" s="6"/>
      <c r="T30" s="7">
        <f t="shared" si="16"/>
        <v>0</v>
      </c>
      <c r="U30" s="8">
        <f t="shared" si="17"/>
        <v>0</v>
      </c>
      <c r="V30" s="6">
        <f t="shared" si="9"/>
        <v>20</v>
      </c>
      <c r="W30" s="6">
        <f t="shared" si="10"/>
        <v>0</v>
      </c>
      <c r="X30" s="18">
        <f t="shared" si="11"/>
        <v>0</v>
      </c>
    </row>
    <row r="31" spans="1:24" x14ac:dyDescent="0.3">
      <c r="A31" s="5"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/>
      <c r="L31" s="7">
        <f>IF(K31=0,,($K$9-K31)*$K$7*100/$K$9)</f>
        <v>0</v>
      </c>
      <c r="M31" s="6"/>
      <c r="N31" s="7">
        <f t="shared" si="13"/>
        <v>0</v>
      </c>
      <c r="O31" s="6"/>
      <c r="P31" s="7">
        <f t="shared" si="14"/>
        <v>0</v>
      </c>
      <c r="Q31" s="6"/>
      <c r="R31" s="7">
        <f t="shared" si="15"/>
        <v>0</v>
      </c>
      <c r="S31" s="6"/>
      <c r="T31" s="7">
        <f t="shared" si="16"/>
        <v>0</v>
      </c>
      <c r="U31" s="8">
        <f t="shared" si="17"/>
        <v>0</v>
      </c>
      <c r="V31" s="6">
        <f t="shared" si="9"/>
        <v>21</v>
      </c>
      <c r="W31" s="6">
        <f t="shared" si="10"/>
        <v>0</v>
      </c>
      <c r="X31" s="18">
        <f t="shared" si="11"/>
        <v>0</v>
      </c>
    </row>
    <row r="32" spans="1:24" x14ac:dyDescent="0.3">
      <c r="A32" s="5">
        <v>22</v>
      </c>
      <c r="B32" s="6"/>
      <c r="C32" s="6"/>
      <c r="D32" s="6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>
        <f t="shared" si="14"/>
        <v>0</v>
      </c>
      <c r="Q32" s="6"/>
      <c r="R32" s="7">
        <f t="shared" si="15"/>
        <v>0</v>
      </c>
      <c r="S32" s="6"/>
      <c r="T32" s="7">
        <f t="shared" si="16"/>
        <v>0</v>
      </c>
      <c r="U32" s="8">
        <f t="shared" si="17"/>
        <v>0</v>
      </c>
      <c r="V32" s="6">
        <f t="shared" si="9"/>
        <v>22</v>
      </c>
      <c r="W32" s="6">
        <f t="shared" si="10"/>
        <v>0</v>
      </c>
      <c r="X32" s="18">
        <f t="shared" si="11"/>
        <v>0</v>
      </c>
    </row>
    <row r="33" spans="1:24" x14ac:dyDescent="0.3">
      <c r="A33" s="5"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 t="shared" si="14"/>
        <v>0</v>
      </c>
      <c r="Q33" s="6"/>
      <c r="R33" s="7">
        <f t="shared" si="15"/>
        <v>0</v>
      </c>
      <c r="S33" s="6"/>
      <c r="T33" s="7">
        <f t="shared" si="16"/>
        <v>0</v>
      </c>
      <c r="U33" s="8">
        <f t="shared" si="17"/>
        <v>0</v>
      </c>
      <c r="V33" s="6">
        <f t="shared" si="9"/>
        <v>23</v>
      </c>
      <c r="W33" s="6">
        <f t="shared" si="10"/>
        <v>0</v>
      </c>
      <c r="X33" s="18">
        <f t="shared" si="11"/>
        <v>0</v>
      </c>
    </row>
    <row r="34" spans="1:24" x14ac:dyDescent="0.3">
      <c r="A34" s="5"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 t="shared" si="14"/>
        <v>0</v>
      </c>
      <c r="Q34" s="6"/>
      <c r="R34" s="7">
        <f t="shared" si="15"/>
        <v>0</v>
      </c>
      <c r="S34" s="6"/>
      <c r="T34" s="7">
        <f t="shared" si="16"/>
        <v>0</v>
      </c>
      <c r="U34" s="8">
        <f t="shared" si="17"/>
        <v>0</v>
      </c>
      <c r="V34" s="6">
        <f t="shared" si="9"/>
        <v>24</v>
      </c>
      <c r="W34" s="6">
        <f t="shared" si="10"/>
        <v>0</v>
      </c>
      <c r="X34" s="18">
        <f t="shared" si="11"/>
        <v>0</v>
      </c>
    </row>
    <row r="35" spans="1:24" x14ac:dyDescent="0.3">
      <c r="A35" s="5">
        <v>25</v>
      </c>
      <c r="B35" s="6"/>
      <c r="C35" s="6"/>
      <c r="D35" s="6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>
        <f t="shared" si="15"/>
        <v>0</v>
      </c>
      <c r="S35" s="6"/>
      <c r="T35" s="7">
        <f t="shared" si="16"/>
        <v>0</v>
      </c>
      <c r="U35" s="8">
        <f t="shared" si="17"/>
        <v>0</v>
      </c>
      <c r="V35" s="6">
        <f t="shared" si="9"/>
        <v>25</v>
      </c>
      <c r="W35" s="6">
        <f t="shared" si="10"/>
        <v>0</v>
      </c>
      <c r="X35" s="18">
        <f t="shared" si="11"/>
        <v>0</v>
      </c>
    </row>
    <row r="36" spans="1:24" x14ac:dyDescent="0.3">
      <c r="A36" s="5">
        <v>26</v>
      </c>
      <c r="B36" s="6"/>
      <c r="C36" s="6"/>
      <c r="D36" s="6"/>
      <c r="E36" s="6"/>
      <c r="F36" s="7"/>
      <c r="G36" s="6"/>
      <c r="H36" s="7"/>
      <c r="I36" s="6"/>
      <c r="J36" s="7"/>
      <c r="K36" s="6"/>
      <c r="L36" s="7"/>
      <c r="M36" s="6"/>
      <c r="N36" s="7">
        <f>IF(M36=0,,($M$9-M36)*$M$7*100/$M$9)</f>
        <v>0</v>
      </c>
      <c r="O36" s="6"/>
      <c r="P36" s="7">
        <f t="shared" ref="P36:P42" si="18">IF(O36=0,,($O$9-O36)*$O$7*100/$O$9)</f>
        <v>0</v>
      </c>
      <c r="Q36" s="6"/>
      <c r="R36" s="7">
        <f t="shared" si="15"/>
        <v>0</v>
      </c>
      <c r="S36" s="6"/>
      <c r="T36" s="7">
        <f t="shared" si="16"/>
        <v>0</v>
      </c>
      <c r="U36" s="8">
        <f t="shared" si="17"/>
        <v>0</v>
      </c>
      <c r="V36" s="6">
        <f t="shared" si="9"/>
        <v>26</v>
      </c>
      <c r="W36" s="6">
        <f t="shared" si="10"/>
        <v>0</v>
      </c>
      <c r="X36" s="18">
        <f t="shared" si="11"/>
        <v>0</v>
      </c>
    </row>
    <row r="37" spans="1:24" x14ac:dyDescent="0.3">
      <c r="A37" s="5">
        <v>27</v>
      </c>
      <c r="B37" s="6"/>
      <c r="C37" s="6"/>
      <c r="D37" s="6"/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>
        <f t="shared" si="18"/>
        <v>0</v>
      </c>
      <c r="Q37" s="6"/>
      <c r="R37" s="7">
        <f t="shared" si="15"/>
        <v>0</v>
      </c>
      <c r="S37" s="6"/>
      <c r="T37" s="7">
        <f t="shared" si="16"/>
        <v>0</v>
      </c>
      <c r="U37" s="8">
        <f t="shared" si="17"/>
        <v>0</v>
      </c>
      <c r="V37" s="6">
        <f t="shared" si="9"/>
        <v>27</v>
      </c>
      <c r="W37" s="6">
        <f t="shared" si="10"/>
        <v>0</v>
      </c>
      <c r="X37" s="18">
        <f t="shared" si="11"/>
        <v>0</v>
      </c>
    </row>
    <row r="38" spans="1:24" x14ac:dyDescent="0.3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 t="shared" si="18"/>
        <v>0</v>
      </c>
      <c r="Q38" s="6"/>
      <c r="R38" s="7">
        <f t="shared" si="15"/>
        <v>0</v>
      </c>
      <c r="S38" s="6"/>
      <c r="T38" s="7">
        <f t="shared" si="16"/>
        <v>0</v>
      </c>
      <c r="U38" s="8">
        <f t="shared" si="17"/>
        <v>0</v>
      </c>
      <c r="V38" s="6">
        <f t="shared" si="9"/>
        <v>28</v>
      </c>
      <c r="W38" s="6">
        <f t="shared" si="10"/>
        <v>0</v>
      </c>
      <c r="X38" s="18">
        <f t="shared" si="11"/>
        <v>0</v>
      </c>
    </row>
    <row r="39" spans="1:24" x14ac:dyDescent="0.3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 t="shared" si="18"/>
        <v>0</v>
      </c>
      <c r="Q39" s="6"/>
      <c r="R39" s="7">
        <f t="shared" si="15"/>
        <v>0</v>
      </c>
      <c r="S39" s="6"/>
      <c r="T39" s="7">
        <f t="shared" si="16"/>
        <v>0</v>
      </c>
      <c r="U39" s="8">
        <f t="shared" si="17"/>
        <v>0</v>
      </c>
      <c r="V39" s="6">
        <f t="shared" si="9"/>
        <v>29</v>
      </c>
      <c r="W39" s="6">
        <f t="shared" si="10"/>
        <v>0</v>
      </c>
      <c r="X39" s="18">
        <f t="shared" si="11"/>
        <v>0</v>
      </c>
    </row>
    <row r="40" spans="1:24" x14ac:dyDescent="0.3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 t="shared" si="18"/>
        <v>0</v>
      </c>
      <c r="Q40" s="6"/>
      <c r="R40" s="7">
        <f t="shared" si="15"/>
        <v>0</v>
      </c>
      <c r="S40" s="6"/>
      <c r="T40" s="7">
        <f t="shared" si="16"/>
        <v>0</v>
      </c>
      <c r="U40" s="8">
        <f t="shared" si="17"/>
        <v>0</v>
      </c>
      <c r="V40" s="6">
        <f t="shared" si="9"/>
        <v>30</v>
      </c>
      <c r="W40" s="6">
        <f t="shared" si="10"/>
        <v>0</v>
      </c>
      <c r="X40" s="18">
        <f t="shared" si="11"/>
        <v>0</v>
      </c>
    </row>
    <row r="41" spans="1:24" x14ac:dyDescent="0.3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 t="shared" si="18"/>
        <v>0</v>
      </c>
      <c r="Q41" s="6"/>
      <c r="R41" s="7">
        <f t="shared" si="15"/>
        <v>0</v>
      </c>
      <c r="S41" s="6"/>
      <c r="T41" s="7">
        <f t="shared" si="16"/>
        <v>0</v>
      </c>
      <c r="U41" s="8">
        <f t="shared" si="17"/>
        <v>0</v>
      </c>
      <c r="V41" s="6">
        <f t="shared" si="9"/>
        <v>31</v>
      </c>
      <c r="W41" s="6">
        <f t="shared" si="10"/>
        <v>0</v>
      </c>
      <c r="X41" s="18">
        <f t="shared" si="11"/>
        <v>0</v>
      </c>
    </row>
    <row r="42" spans="1:24" x14ac:dyDescent="0.3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 t="shared" si="18"/>
        <v>0</v>
      </c>
      <c r="Q42" s="6"/>
      <c r="R42" s="7">
        <f t="shared" si="15"/>
        <v>0</v>
      </c>
      <c r="S42" s="6"/>
      <c r="T42" s="7">
        <f t="shared" si="16"/>
        <v>0</v>
      </c>
      <c r="U42" s="8">
        <f t="shared" si="17"/>
        <v>0</v>
      </c>
      <c r="V42" s="6">
        <f t="shared" si="9"/>
        <v>32</v>
      </c>
      <c r="W42" s="6">
        <f t="shared" si="10"/>
        <v>0</v>
      </c>
      <c r="X42" s="18">
        <f t="shared" si="11"/>
        <v>0</v>
      </c>
    </row>
    <row r="43" spans="1:24" x14ac:dyDescent="0.3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15"/>
        <v>0</v>
      </c>
      <c r="S43" s="6"/>
      <c r="T43" s="7">
        <f t="shared" si="16"/>
        <v>0</v>
      </c>
      <c r="U43" s="8">
        <f t="shared" si="17"/>
        <v>0</v>
      </c>
      <c r="V43" s="6">
        <f t="shared" si="9"/>
        <v>33</v>
      </c>
      <c r="W43" s="6"/>
      <c r="X43" s="18"/>
    </row>
    <row r="44" spans="1:24" x14ac:dyDescent="0.3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16"/>
        <v>0</v>
      </c>
      <c r="U44" s="8">
        <f t="shared" si="17"/>
        <v>0</v>
      </c>
      <c r="V44" s="6">
        <f t="shared" si="9"/>
        <v>34</v>
      </c>
      <c r="W44" s="6"/>
      <c r="X44" s="18"/>
    </row>
    <row r="45" spans="1:24" x14ac:dyDescent="0.3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17"/>
        <v>0</v>
      </c>
      <c r="V45" s="6">
        <f t="shared" si="9"/>
        <v>35</v>
      </c>
      <c r="W45" s="6">
        <f t="shared" si="10"/>
        <v>0</v>
      </c>
      <c r="X45" s="18">
        <f t="shared" si="11"/>
        <v>0</v>
      </c>
    </row>
    <row r="46" spans="1:24" x14ac:dyDescent="0.3">
      <c r="A46" s="60" t="s">
        <v>11</v>
      </c>
      <c r="B46" s="60"/>
      <c r="C46" s="61"/>
      <c r="E46">
        <f>COUNTA(E11:E45)</f>
        <v>2</v>
      </c>
      <c r="G46">
        <f>COUNTA(I11:I45)</f>
        <v>14</v>
      </c>
      <c r="I46">
        <f>COUNTA(K11:K45)</f>
        <v>0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3">
      <c r="A47" s="70" t="s">
        <v>18</v>
      </c>
      <c r="B47" s="70"/>
      <c r="C47" s="70"/>
      <c r="E47" s="15">
        <f>E46/$G$2</f>
        <v>0.125</v>
      </c>
      <c r="G47" s="15">
        <f>G46/$G$2</f>
        <v>0.875</v>
      </c>
      <c r="I47" s="15">
        <f>I46/$G$2</f>
        <v>0</v>
      </c>
      <c r="K47" s="15">
        <f>K46/$G$2</f>
        <v>0</v>
      </c>
      <c r="M47" s="15">
        <f>M46/$G$2</f>
        <v>0</v>
      </c>
      <c r="O47" s="15">
        <f>O46/$G$2</f>
        <v>0</v>
      </c>
      <c r="Q47" s="15">
        <f>Q46/$G$2</f>
        <v>0</v>
      </c>
    </row>
    <row r="56" spans="14:14" x14ac:dyDescent="0.3">
      <c r="N56" s="10"/>
    </row>
  </sheetData>
  <sortState xmlns:xlrd2="http://schemas.microsoft.com/office/spreadsheetml/2017/richdata2" ref="B11:U28">
    <sortCondition descending="1" ref="U11:U28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6:C46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Q21" sqref="Q21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</cols>
  <sheetData>
    <row r="1" spans="1:28" ht="31.2" x14ac:dyDescent="0.6">
      <c r="A1" s="56" t="s">
        <v>288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55" t="s">
        <v>318</v>
      </c>
      <c r="F6" s="55"/>
      <c r="G6" s="55" t="s">
        <v>366</v>
      </c>
      <c r="H6" s="55"/>
      <c r="I6" s="55" t="s">
        <v>424</v>
      </c>
      <c r="J6" s="55"/>
      <c r="K6" s="55" t="s">
        <v>439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8" x14ac:dyDescent="0.3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5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3">
      <c r="D8" s="1" t="s">
        <v>1</v>
      </c>
      <c r="E8" s="59">
        <v>45934</v>
      </c>
      <c r="F8" s="59"/>
      <c r="G8" s="59" t="s">
        <v>367</v>
      </c>
      <c r="H8" s="59"/>
      <c r="I8" s="59">
        <v>45961</v>
      </c>
      <c r="J8" s="59"/>
      <c r="K8" s="59">
        <v>45963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3">
      <c r="D9" s="1" t="s">
        <v>2</v>
      </c>
      <c r="E9" s="55">
        <v>9</v>
      </c>
      <c r="F9" s="55"/>
      <c r="G9" s="55">
        <v>10</v>
      </c>
      <c r="H9" s="55"/>
      <c r="I9" s="55">
        <v>6</v>
      </c>
      <c r="J9" s="55"/>
      <c r="K9" s="55">
        <v>101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9">
        <v>1</v>
      </c>
      <c r="B11" s="13" t="s">
        <v>423</v>
      </c>
      <c r="C11" s="13" t="s">
        <v>328</v>
      </c>
      <c r="D11" s="13" t="s">
        <v>103</v>
      </c>
      <c r="E11" s="13">
        <v>5</v>
      </c>
      <c r="F11" s="7">
        <f t="shared" ref="F11:F22" si="0">IF(E11=0,,($E$9-E11)*$E$7*100/$E$9)</f>
        <v>88.888888888888886</v>
      </c>
      <c r="G11" s="6">
        <v>5</v>
      </c>
      <c r="H11" s="7">
        <f t="shared" ref="H11:H22" si="1">IF(G11=0,,($G$9-G11)*$G$7*100/$G$9)</f>
        <v>100</v>
      </c>
      <c r="I11" s="13"/>
      <c r="J11" s="23">
        <f t="shared" ref="J11:J22" si="2">IF(I11=0,,($I$9-I11)*$I$7*100/$I$9)</f>
        <v>0</v>
      </c>
      <c r="K11" s="21">
        <v>68</v>
      </c>
      <c r="L11" s="23">
        <f>IF(K11=0,,($K$9-K11)*$K$7*100/$K$9)</f>
        <v>163.36633663366337</v>
      </c>
      <c r="M11" s="13"/>
      <c r="N11" s="23">
        <f t="shared" ref="N11:N22" si="3">IF(M11=0,,($M$9-M11)*$M$7*100/$M$9)</f>
        <v>0</v>
      </c>
      <c r="O11" s="21"/>
      <c r="P11" s="22">
        <f t="shared" ref="P11:P22" si="4">IF(O11=0,,($O$9-O11)*$O$7*100/$O$9)</f>
        <v>0</v>
      </c>
      <c r="Q11" s="21"/>
      <c r="R11" s="22">
        <f>IF(Q11=0,,($Q$9-Q11)*$Q$7*100/$Q$9)</f>
        <v>0</v>
      </c>
      <c r="S11" s="6"/>
      <c r="T11" s="22">
        <f t="shared" ref="T11:T22" si="5">IF(S11=0,,($S$9-S11)*$S$7*100/$S$9)</f>
        <v>0</v>
      </c>
      <c r="U11" s="6"/>
      <c r="V11" s="22">
        <f t="shared" ref="V11:V22" si="6">IF(U11=0,,($U$9-U11)*$U$7*100/$U$9)</f>
        <v>0</v>
      </c>
      <c r="W11" s="6"/>
      <c r="X11" s="22">
        <f t="shared" ref="X11:X22" si="7">IF(W11=0,,($W$9-W11)*$W$7*100/$W$9)</f>
        <v>0</v>
      </c>
      <c r="Y11" s="6"/>
      <c r="Z11" s="7">
        <f t="shared" ref="Z11:Z22" si="8">IF(Y11=0,,($Y$9-Y11)*$Y$7*100/$Y$9)</f>
        <v>0</v>
      </c>
      <c r="AA11" s="26">
        <f t="shared" ref="AA11:AA22" si="9">SUM(F11+H11+J11+L11+N11+P11+R11+T11+V11+X11+Z11)</f>
        <v>352.25522552255222</v>
      </c>
      <c r="AB11" s="19">
        <v>1</v>
      </c>
    </row>
    <row r="12" spans="1:28" x14ac:dyDescent="0.3">
      <c r="A12" s="19">
        <v>2</v>
      </c>
      <c r="B12" s="13" t="s">
        <v>62</v>
      </c>
      <c r="C12" s="13" t="s">
        <v>120</v>
      </c>
      <c r="D12" s="13" t="s">
        <v>440</v>
      </c>
      <c r="E12" s="13"/>
      <c r="F12" s="7">
        <f t="shared" si="0"/>
        <v>0</v>
      </c>
      <c r="G12" s="6"/>
      <c r="H12" s="7">
        <f t="shared" si="1"/>
        <v>0</v>
      </c>
      <c r="I12" s="13"/>
      <c r="J12" s="23">
        <f t="shared" si="2"/>
        <v>0</v>
      </c>
      <c r="K12" s="21">
        <v>42</v>
      </c>
      <c r="L12" s="23">
        <f>IF(K12=0,,($K$9-K12)*$K$7*100/$K$9)</f>
        <v>292.0792079207921</v>
      </c>
      <c r="M12" s="13"/>
      <c r="N12" s="23">
        <f t="shared" si="3"/>
        <v>0</v>
      </c>
      <c r="O12" s="21"/>
      <c r="P12" s="22">
        <f t="shared" si="4"/>
        <v>0</v>
      </c>
      <c r="Q12" s="21"/>
      <c r="R12" s="22">
        <f>IF(Q12=0,,($Q$9-Q12)*$Q$7*100/$Q$9)</f>
        <v>0</v>
      </c>
      <c r="S12" s="6"/>
      <c r="T12" s="22">
        <f t="shared" si="5"/>
        <v>0</v>
      </c>
      <c r="U12" s="6"/>
      <c r="V12" s="22">
        <f t="shared" si="6"/>
        <v>0</v>
      </c>
      <c r="W12" s="6"/>
      <c r="X12" s="22">
        <f t="shared" si="7"/>
        <v>0</v>
      </c>
      <c r="Y12" s="6"/>
      <c r="Z12" s="7">
        <f t="shared" si="8"/>
        <v>0</v>
      </c>
      <c r="AA12" s="26">
        <f t="shared" si="9"/>
        <v>292.0792079207921</v>
      </c>
      <c r="AB12" s="19">
        <v>2</v>
      </c>
    </row>
    <row r="13" spans="1:28" x14ac:dyDescent="0.3">
      <c r="A13" s="19">
        <v>3</v>
      </c>
      <c r="B13" s="21" t="s">
        <v>297</v>
      </c>
      <c r="C13" s="21" t="s">
        <v>330</v>
      </c>
      <c r="D13" s="13" t="s">
        <v>103</v>
      </c>
      <c r="E13" s="13">
        <v>7</v>
      </c>
      <c r="F13" s="7">
        <f t="shared" si="0"/>
        <v>44.444444444444443</v>
      </c>
      <c r="G13" s="6"/>
      <c r="H13" s="7">
        <f t="shared" si="1"/>
        <v>0</v>
      </c>
      <c r="I13" s="21"/>
      <c r="J13" s="23">
        <f t="shared" si="2"/>
        <v>0</v>
      </c>
      <c r="K13" s="21">
        <v>57</v>
      </c>
      <c r="L13" s="23">
        <f>IF(K13=0,,($K$9-K13)*$K$7*100/$K$9)</f>
        <v>217.82178217821783</v>
      </c>
      <c r="M13" s="13"/>
      <c r="N13" s="23">
        <f t="shared" si="3"/>
        <v>0</v>
      </c>
      <c r="O13" s="21"/>
      <c r="P13" s="22">
        <f t="shared" si="4"/>
        <v>0</v>
      </c>
      <c r="Q13" s="21"/>
      <c r="R13" s="22">
        <f>IF(Q13=0,,($Q$9-Q13)*$Q$7*100/$Q$9)</f>
        <v>0</v>
      </c>
      <c r="S13" s="6"/>
      <c r="T13" s="22">
        <f t="shared" si="5"/>
        <v>0</v>
      </c>
      <c r="U13" s="6"/>
      <c r="V13" s="22">
        <f t="shared" si="6"/>
        <v>0</v>
      </c>
      <c r="W13" s="6"/>
      <c r="X13" s="22">
        <f t="shared" si="7"/>
        <v>0</v>
      </c>
      <c r="Y13" s="6"/>
      <c r="Z13" s="7">
        <f t="shared" si="8"/>
        <v>0</v>
      </c>
      <c r="AA13" s="26">
        <f t="shared" si="9"/>
        <v>262.26622662266226</v>
      </c>
      <c r="AB13" s="19">
        <v>3</v>
      </c>
    </row>
    <row r="14" spans="1:28" x14ac:dyDescent="0.3">
      <c r="A14" s="19">
        <v>4</v>
      </c>
      <c r="B14" s="13" t="s">
        <v>327</v>
      </c>
      <c r="C14" s="13" t="s">
        <v>120</v>
      </c>
      <c r="D14" s="13" t="s">
        <v>61</v>
      </c>
      <c r="E14" s="23">
        <v>3</v>
      </c>
      <c r="F14" s="7">
        <f t="shared" si="0"/>
        <v>133.33333333333334</v>
      </c>
      <c r="G14" s="22"/>
      <c r="H14" s="7">
        <f t="shared" si="1"/>
        <v>0</v>
      </c>
      <c r="I14" s="23">
        <v>3</v>
      </c>
      <c r="J14" s="23">
        <f t="shared" si="2"/>
        <v>100</v>
      </c>
      <c r="K14" s="23"/>
      <c r="L14" s="23">
        <f>IF(K14=0,,($K$9-K14)*$K$7*100/$K$9)</f>
        <v>0</v>
      </c>
      <c r="M14" s="23"/>
      <c r="N14" s="23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7"/>
      <c r="T14" s="22">
        <f t="shared" si="5"/>
        <v>0</v>
      </c>
      <c r="U14" s="7"/>
      <c r="V14" s="22">
        <f t="shared" si="6"/>
        <v>0</v>
      </c>
      <c r="W14" s="7"/>
      <c r="X14" s="22">
        <f t="shared" si="7"/>
        <v>0</v>
      </c>
      <c r="Y14" s="7"/>
      <c r="Z14" s="7">
        <f t="shared" si="8"/>
        <v>0</v>
      </c>
      <c r="AA14" s="26">
        <f t="shared" si="9"/>
        <v>233.33333333333334</v>
      </c>
      <c r="AB14" s="19">
        <v>4</v>
      </c>
    </row>
    <row r="15" spans="1:28" x14ac:dyDescent="0.3">
      <c r="A15" s="19">
        <v>5</v>
      </c>
      <c r="B15" s="13" t="s">
        <v>425</v>
      </c>
      <c r="C15" s="13" t="s">
        <v>426</v>
      </c>
      <c r="D15" s="13" t="s">
        <v>427</v>
      </c>
      <c r="E15" s="13"/>
      <c r="F15" s="7">
        <f t="shared" si="0"/>
        <v>0</v>
      </c>
      <c r="G15" s="6"/>
      <c r="H15" s="7">
        <f t="shared" si="1"/>
        <v>0</v>
      </c>
      <c r="I15" s="21">
        <v>1</v>
      </c>
      <c r="J15" s="23">
        <f t="shared" si="2"/>
        <v>166.66666666666666</v>
      </c>
      <c r="K15" s="21"/>
      <c r="L15" s="23">
        <f>IF(K15=0,,($K$9-K15)*$K$7*100/$K$9)</f>
        <v>0</v>
      </c>
      <c r="M15" s="13"/>
      <c r="N15" s="23">
        <f t="shared" si="3"/>
        <v>0</v>
      </c>
      <c r="O15" s="21"/>
      <c r="P15" s="22">
        <f t="shared" si="4"/>
        <v>0</v>
      </c>
      <c r="Q15" s="21"/>
      <c r="R15" s="22">
        <v>0</v>
      </c>
      <c r="S15" s="6"/>
      <c r="T15" s="22">
        <f t="shared" si="5"/>
        <v>0</v>
      </c>
      <c r="U15" s="6"/>
      <c r="V15" s="22">
        <f t="shared" si="6"/>
        <v>0</v>
      </c>
      <c r="W15" s="6"/>
      <c r="X15" s="22">
        <f t="shared" si="7"/>
        <v>0</v>
      </c>
      <c r="Y15" s="6"/>
      <c r="Z15" s="7">
        <f t="shared" si="8"/>
        <v>0</v>
      </c>
      <c r="AA15" s="26">
        <f t="shared" si="9"/>
        <v>166.66666666666666</v>
      </c>
      <c r="AB15" s="19">
        <v>5</v>
      </c>
    </row>
    <row r="16" spans="1:28" x14ac:dyDescent="0.3">
      <c r="A16" s="19">
        <v>6</v>
      </c>
      <c r="B16" s="13" t="s">
        <v>322</v>
      </c>
      <c r="C16" s="13" t="s">
        <v>323</v>
      </c>
      <c r="D16" s="13" t="s">
        <v>324</v>
      </c>
      <c r="E16" s="13">
        <v>2</v>
      </c>
      <c r="F16" s="7">
        <f t="shared" si="0"/>
        <v>155.55555555555554</v>
      </c>
      <c r="G16" s="13"/>
      <c r="H16" s="7">
        <f t="shared" si="1"/>
        <v>0</v>
      </c>
      <c r="I16" s="13"/>
      <c r="J16" s="23">
        <f t="shared" si="2"/>
        <v>0</v>
      </c>
      <c r="K16" s="21"/>
      <c r="L16" s="23"/>
      <c r="M16" s="13"/>
      <c r="N16" s="23">
        <f t="shared" si="3"/>
        <v>0</v>
      </c>
      <c r="O16" s="21"/>
      <c r="P16" s="22">
        <f t="shared" si="4"/>
        <v>0</v>
      </c>
      <c r="Q16" s="21"/>
      <c r="R16" s="22">
        <f t="shared" ref="R16:R22" si="10">IF(Q16=0,,($Q$9-Q16)*$Q$7*100/$Q$9)</f>
        <v>0</v>
      </c>
      <c r="S16" s="6"/>
      <c r="T16" s="22">
        <f t="shared" si="5"/>
        <v>0</v>
      </c>
      <c r="U16" s="6"/>
      <c r="V16" s="22">
        <f t="shared" si="6"/>
        <v>0</v>
      </c>
      <c r="W16" s="6"/>
      <c r="X16" s="22">
        <f t="shared" si="7"/>
        <v>0</v>
      </c>
      <c r="Y16" s="6"/>
      <c r="Z16" s="7">
        <f t="shared" si="8"/>
        <v>0</v>
      </c>
      <c r="AA16" s="26">
        <f t="shared" si="9"/>
        <v>155.55555555555554</v>
      </c>
      <c r="AB16" s="19">
        <v>6</v>
      </c>
    </row>
    <row r="17" spans="1:28" x14ac:dyDescent="0.3">
      <c r="A17" s="19">
        <v>7</v>
      </c>
      <c r="B17" s="13" t="s">
        <v>325</v>
      </c>
      <c r="C17" s="13" t="s">
        <v>326</v>
      </c>
      <c r="D17" s="13" t="s">
        <v>324</v>
      </c>
      <c r="E17" s="13">
        <v>3</v>
      </c>
      <c r="F17" s="7">
        <f t="shared" si="0"/>
        <v>133.33333333333334</v>
      </c>
      <c r="G17" s="13"/>
      <c r="H17" s="7">
        <f t="shared" si="1"/>
        <v>0</v>
      </c>
      <c r="I17" s="13"/>
      <c r="J17" s="23">
        <f t="shared" si="2"/>
        <v>0</v>
      </c>
      <c r="K17" s="21"/>
      <c r="L17" s="23">
        <f t="shared" ref="L17:L22" si="11">IF(K17=0,,($K$9-K17)*$K$7*100/$K$9)</f>
        <v>0</v>
      </c>
      <c r="M17" s="13"/>
      <c r="N17" s="23">
        <f t="shared" si="3"/>
        <v>0</v>
      </c>
      <c r="O17" s="21"/>
      <c r="P17" s="22">
        <f t="shared" si="4"/>
        <v>0</v>
      </c>
      <c r="Q17" s="21"/>
      <c r="R17" s="22">
        <f t="shared" si="10"/>
        <v>0</v>
      </c>
      <c r="S17" s="6"/>
      <c r="T17" s="22">
        <f t="shared" si="5"/>
        <v>0</v>
      </c>
      <c r="U17" s="6"/>
      <c r="V17" s="22">
        <f t="shared" si="6"/>
        <v>0</v>
      </c>
      <c r="W17" s="6"/>
      <c r="X17" s="22">
        <f t="shared" si="7"/>
        <v>0</v>
      </c>
      <c r="Y17" s="6"/>
      <c r="Z17" s="7">
        <f t="shared" si="8"/>
        <v>0</v>
      </c>
      <c r="AA17" s="26">
        <f t="shared" si="9"/>
        <v>133.33333333333334</v>
      </c>
      <c r="AB17" s="19">
        <v>7</v>
      </c>
    </row>
    <row r="18" spans="1:28" x14ac:dyDescent="0.3">
      <c r="A18" s="19">
        <v>8</v>
      </c>
      <c r="B18" s="21" t="s">
        <v>329</v>
      </c>
      <c r="C18" s="21" t="s">
        <v>285</v>
      </c>
      <c r="D18" s="13" t="s">
        <v>321</v>
      </c>
      <c r="E18" s="13">
        <v>6</v>
      </c>
      <c r="F18" s="7">
        <f t="shared" si="0"/>
        <v>66.666666666666671</v>
      </c>
      <c r="G18" s="6"/>
      <c r="H18" s="7">
        <f t="shared" si="1"/>
        <v>0</v>
      </c>
      <c r="I18" s="21"/>
      <c r="J18" s="23">
        <f t="shared" si="2"/>
        <v>0</v>
      </c>
      <c r="K18" s="21"/>
      <c r="L18" s="23">
        <f t="shared" si="11"/>
        <v>0</v>
      </c>
      <c r="M18" s="13"/>
      <c r="N18" s="23">
        <f t="shared" si="3"/>
        <v>0</v>
      </c>
      <c r="O18" s="21"/>
      <c r="P18" s="22">
        <f t="shared" si="4"/>
        <v>0</v>
      </c>
      <c r="Q18" s="21"/>
      <c r="R18" s="22">
        <f t="shared" si="10"/>
        <v>0</v>
      </c>
      <c r="S18" s="6"/>
      <c r="T18" s="22">
        <f t="shared" si="5"/>
        <v>0</v>
      </c>
      <c r="U18" s="6"/>
      <c r="V18" s="22">
        <f t="shared" si="6"/>
        <v>0</v>
      </c>
      <c r="W18" s="6"/>
      <c r="X18" s="22">
        <f t="shared" si="7"/>
        <v>0</v>
      </c>
      <c r="Y18" s="6"/>
      <c r="Z18" s="7">
        <f t="shared" si="8"/>
        <v>0</v>
      </c>
      <c r="AA18" s="26">
        <f t="shared" si="9"/>
        <v>66.666666666666671</v>
      </c>
      <c r="AB18" s="19">
        <v>8</v>
      </c>
    </row>
    <row r="19" spans="1:28" x14ac:dyDescent="0.3">
      <c r="A19" s="19">
        <v>9</v>
      </c>
      <c r="B19" s="13" t="s">
        <v>331</v>
      </c>
      <c r="C19" s="13" t="s">
        <v>332</v>
      </c>
      <c r="D19" s="13" t="s">
        <v>324</v>
      </c>
      <c r="E19" s="23">
        <v>8</v>
      </c>
      <c r="F19" s="7">
        <f t="shared" si="0"/>
        <v>22.222222222222221</v>
      </c>
      <c r="G19" s="22"/>
      <c r="H19" s="7">
        <f t="shared" si="1"/>
        <v>0</v>
      </c>
      <c r="I19" s="23"/>
      <c r="J19" s="23">
        <f t="shared" si="2"/>
        <v>0</v>
      </c>
      <c r="K19" s="23"/>
      <c r="L19" s="23">
        <f t="shared" si="11"/>
        <v>0</v>
      </c>
      <c r="M19" s="23"/>
      <c r="N19" s="23">
        <f t="shared" si="3"/>
        <v>0</v>
      </c>
      <c r="O19" s="22"/>
      <c r="P19" s="22">
        <f t="shared" si="4"/>
        <v>0</v>
      </c>
      <c r="Q19" s="22"/>
      <c r="R19" s="22">
        <f t="shared" si="10"/>
        <v>0</v>
      </c>
      <c r="S19" s="7"/>
      <c r="T19" s="22">
        <f t="shared" si="5"/>
        <v>0</v>
      </c>
      <c r="U19" s="7"/>
      <c r="V19" s="22">
        <f t="shared" si="6"/>
        <v>0</v>
      </c>
      <c r="W19" s="7"/>
      <c r="X19" s="22">
        <f t="shared" si="7"/>
        <v>0</v>
      </c>
      <c r="Y19" s="7"/>
      <c r="Z19" s="7">
        <f t="shared" si="8"/>
        <v>0</v>
      </c>
      <c r="AA19" s="26">
        <f t="shared" si="9"/>
        <v>22.222222222222221</v>
      </c>
      <c r="AB19" s="19">
        <v>9</v>
      </c>
    </row>
    <row r="20" spans="1:28" x14ac:dyDescent="0.3">
      <c r="A20" s="19">
        <v>10</v>
      </c>
      <c r="B20" s="13"/>
      <c r="C20" s="13"/>
      <c r="D20" s="13"/>
      <c r="E20" s="23"/>
      <c r="F20" s="7">
        <f t="shared" si="0"/>
        <v>0</v>
      </c>
      <c r="G20" s="22"/>
      <c r="H20" s="7">
        <f t="shared" si="1"/>
        <v>0</v>
      </c>
      <c r="I20" s="23"/>
      <c r="J20" s="23">
        <f t="shared" si="2"/>
        <v>0</v>
      </c>
      <c r="K20" s="23"/>
      <c r="L20" s="23">
        <f t="shared" si="11"/>
        <v>0</v>
      </c>
      <c r="M20" s="23"/>
      <c r="N20" s="23">
        <f t="shared" si="3"/>
        <v>0</v>
      </c>
      <c r="O20" s="22"/>
      <c r="P20" s="22">
        <f t="shared" si="4"/>
        <v>0</v>
      </c>
      <c r="Q20" s="22"/>
      <c r="R20" s="22">
        <f t="shared" si="10"/>
        <v>0</v>
      </c>
      <c r="S20" s="7"/>
      <c r="T20" s="22">
        <f t="shared" si="5"/>
        <v>0</v>
      </c>
      <c r="U20" s="7"/>
      <c r="V20" s="22">
        <f t="shared" si="6"/>
        <v>0</v>
      </c>
      <c r="W20" s="7"/>
      <c r="X20" s="22">
        <f t="shared" si="7"/>
        <v>0</v>
      </c>
      <c r="Y20" s="7"/>
      <c r="Z20" s="7">
        <f t="shared" si="8"/>
        <v>0</v>
      </c>
      <c r="AA20" s="26">
        <f t="shared" si="9"/>
        <v>0</v>
      </c>
      <c r="AB20" s="19">
        <v>10</v>
      </c>
    </row>
    <row r="21" spans="1:28" x14ac:dyDescent="0.3">
      <c r="A21" s="19">
        <v>11</v>
      </c>
      <c r="B21" s="6"/>
      <c r="C21" s="6"/>
      <c r="D21" s="6"/>
      <c r="E21" s="13"/>
      <c r="F21" s="7">
        <f t="shared" si="0"/>
        <v>0</v>
      </c>
      <c r="G21" s="6"/>
      <c r="H21" s="7">
        <f t="shared" si="1"/>
        <v>0</v>
      </c>
      <c r="I21" s="21"/>
      <c r="J21" s="23">
        <f t="shared" si="2"/>
        <v>0</v>
      </c>
      <c r="K21" s="21"/>
      <c r="L21" s="23">
        <f t="shared" si="11"/>
        <v>0</v>
      </c>
      <c r="M21" s="13"/>
      <c r="N21" s="23">
        <f t="shared" si="3"/>
        <v>0</v>
      </c>
      <c r="O21" s="21"/>
      <c r="P21" s="22">
        <f t="shared" si="4"/>
        <v>0</v>
      </c>
      <c r="Q21" s="21"/>
      <c r="R21" s="22">
        <f t="shared" si="10"/>
        <v>0</v>
      </c>
      <c r="S21" s="6"/>
      <c r="T21" s="22">
        <f t="shared" si="5"/>
        <v>0</v>
      </c>
      <c r="U21" s="6"/>
      <c r="V21" s="22">
        <f t="shared" si="6"/>
        <v>0</v>
      </c>
      <c r="W21" s="6"/>
      <c r="X21" s="22">
        <f t="shared" si="7"/>
        <v>0</v>
      </c>
      <c r="Y21" s="6"/>
      <c r="Z21" s="7">
        <f t="shared" si="8"/>
        <v>0</v>
      </c>
      <c r="AA21" s="26">
        <f t="shared" si="9"/>
        <v>0</v>
      </c>
      <c r="AB21" s="19">
        <v>11</v>
      </c>
    </row>
    <row r="22" spans="1:28" x14ac:dyDescent="0.3">
      <c r="A22" s="19">
        <v>12</v>
      </c>
      <c r="B22" s="6"/>
      <c r="C22" s="6"/>
      <c r="D22" s="6"/>
      <c r="E22" s="13"/>
      <c r="F22" s="7">
        <f t="shared" si="0"/>
        <v>0</v>
      </c>
      <c r="G22" s="21"/>
      <c r="H22" s="7">
        <f t="shared" si="1"/>
        <v>0</v>
      </c>
      <c r="I22" s="21"/>
      <c r="J22" s="23">
        <f t="shared" si="2"/>
        <v>0</v>
      </c>
      <c r="K22" s="21"/>
      <c r="L22" s="23">
        <f t="shared" si="11"/>
        <v>0</v>
      </c>
      <c r="M22" s="13"/>
      <c r="N22" s="23">
        <f t="shared" si="3"/>
        <v>0</v>
      </c>
      <c r="O22" s="21"/>
      <c r="P22" s="22">
        <f t="shared" si="4"/>
        <v>0</v>
      </c>
      <c r="Q22" s="21"/>
      <c r="R22" s="22">
        <f t="shared" si="10"/>
        <v>0</v>
      </c>
      <c r="S22" s="6"/>
      <c r="T22" s="22">
        <f t="shared" si="5"/>
        <v>0</v>
      </c>
      <c r="U22" s="6"/>
      <c r="V22" s="22">
        <f t="shared" si="6"/>
        <v>0</v>
      </c>
      <c r="W22" s="6"/>
      <c r="X22" s="22">
        <f t="shared" si="7"/>
        <v>0</v>
      </c>
      <c r="Y22" s="6"/>
      <c r="Z22" s="7">
        <f t="shared" si="8"/>
        <v>0</v>
      </c>
      <c r="AA22" s="26">
        <f t="shared" si="9"/>
        <v>0</v>
      </c>
      <c r="AB22" s="19">
        <v>12</v>
      </c>
    </row>
    <row r="23" spans="1:28" x14ac:dyDescent="0.3">
      <c r="A23" s="19">
        <v>13</v>
      </c>
      <c r="B23" s="6"/>
      <c r="C23" s="6"/>
      <c r="D23" s="6"/>
      <c r="E23" s="23"/>
      <c r="F23" s="7">
        <f t="shared" ref="F23:F48" si="12">IF(E23=0,,($E$9-E23)*$E$7*100/$E$9)</f>
        <v>0</v>
      </c>
      <c r="G23" s="22"/>
      <c r="H23" s="7">
        <f t="shared" ref="H23:H48" si="13">IF(G23=0,,($G$9-G23)*$G$7*100/$G$9)</f>
        <v>0</v>
      </c>
      <c r="I23" s="23"/>
      <c r="J23" s="23">
        <f t="shared" ref="J23:J48" si="14">IF(I23=0,,($I$9-I23)*$I$7*100/$I$9)</f>
        <v>0</v>
      </c>
      <c r="K23" s="23"/>
      <c r="L23" s="23">
        <f t="shared" ref="L23:L37" si="15">IF(K23=0,,($K$9-K23)*$K$7*100/$K$9)</f>
        <v>0</v>
      </c>
      <c r="M23" s="23"/>
      <c r="N23" s="23">
        <f t="shared" ref="N23:N48" si="16">IF(M23=0,,($M$9-M23)*$M$7*100/$M$9)</f>
        <v>0</v>
      </c>
      <c r="O23" s="22"/>
      <c r="P23" s="22">
        <f t="shared" ref="P23:P48" si="17">IF(O23=0,,($O$9-O23)*$O$7*100/$O$9)</f>
        <v>0</v>
      </c>
      <c r="Q23" s="22"/>
      <c r="R23" s="22">
        <f t="shared" ref="R23:R48" si="18">IF(Q23=0,,($Q$9-Q23)*$Q$7*100/$Q$9)</f>
        <v>0</v>
      </c>
      <c r="S23" s="7"/>
      <c r="T23" s="22">
        <f t="shared" ref="T23:T31" si="19">IF(S23=0,,($S$9-S23)*$S$7*100/$S$9)</f>
        <v>0</v>
      </c>
      <c r="U23" s="7"/>
      <c r="V23" s="22">
        <f t="shared" ref="V23:V48" si="20">IF(U23=0,,($U$9-U23)*$U$7*100/$U$9)</f>
        <v>0</v>
      </c>
      <c r="W23" s="7"/>
      <c r="X23" s="22">
        <f t="shared" ref="X23:X48" si="21">IF(W23=0,,($W$9-W23)*$W$7*100/$W$9)</f>
        <v>0</v>
      </c>
      <c r="Y23" s="7"/>
      <c r="Z23" s="7">
        <f t="shared" ref="Z23:Z48" si="22">IF(Y23=0,,($Y$9-Y23)*$Y$7*100/$Y$9)</f>
        <v>0</v>
      </c>
      <c r="AA23" s="26">
        <f t="shared" ref="AA23:AA48" si="23">SUM(F23+H23+J23+L23+N23+P23+R23+T23+V23+X23+Z23)</f>
        <v>0</v>
      </c>
      <c r="AB23" s="19">
        <v>13</v>
      </c>
    </row>
    <row r="24" spans="1:28" x14ac:dyDescent="0.3">
      <c r="A24" s="19">
        <v>14</v>
      </c>
      <c r="B24" s="13"/>
      <c r="C24" s="13"/>
      <c r="D24" s="13"/>
      <c r="E24" s="23"/>
      <c r="F24" s="7">
        <f t="shared" si="12"/>
        <v>0</v>
      </c>
      <c r="G24" s="22"/>
      <c r="H24" s="7">
        <f t="shared" si="13"/>
        <v>0</v>
      </c>
      <c r="I24" s="23"/>
      <c r="J24" s="23">
        <f t="shared" si="14"/>
        <v>0</v>
      </c>
      <c r="K24" s="23"/>
      <c r="L24" s="23">
        <f t="shared" si="15"/>
        <v>0</v>
      </c>
      <c r="M24" s="23"/>
      <c r="N24" s="23">
        <f t="shared" si="16"/>
        <v>0</v>
      </c>
      <c r="O24" s="22"/>
      <c r="P24" s="22">
        <f t="shared" si="17"/>
        <v>0</v>
      </c>
      <c r="Q24" s="22"/>
      <c r="R24" s="22">
        <f t="shared" si="18"/>
        <v>0</v>
      </c>
      <c r="S24" s="7"/>
      <c r="T24" s="22">
        <f t="shared" si="19"/>
        <v>0</v>
      </c>
      <c r="U24" s="7"/>
      <c r="V24" s="22">
        <f t="shared" si="20"/>
        <v>0</v>
      </c>
      <c r="W24" s="7"/>
      <c r="X24" s="22">
        <f t="shared" si="21"/>
        <v>0</v>
      </c>
      <c r="Y24" s="7"/>
      <c r="Z24" s="7">
        <f t="shared" si="22"/>
        <v>0</v>
      </c>
      <c r="AA24" s="26">
        <f t="shared" si="23"/>
        <v>0</v>
      </c>
      <c r="AB24" s="19">
        <v>14</v>
      </c>
    </row>
    <row r="25" spans="1:28" x14ac:dyDescent="0.3">
      <c r="A25" s="19">
        <v>15</v>
      </c>
      <c r="E25" s="13"/>
      <c r="F25" s="7">
        <f t="shared" si="12"/>
        <v>0</v>
      </c>
      <c r="G25" s="6"/>
      <c r="H25" s="7">
        <f t="shared" si="13"/>
        <v>0</v>
      </c>
      <c r="I25" s="13"/>
      <c r="J25" s="23">
        <f t="shared" si="14"/>
        <v>0</v>
      </c>
      <c r="K25" s="21"/>
      <c r="L25" s="23">
        <f t="shared" si="15"/>
        <v>0</v>
      </c>
      <c r="M25" s="13"/>
      <c r="N25" s="23">
        <f t="shared" si="16"/>
        <v>0</v>
      </c>
      <c r="O25" s="21"/>
      <c r="P25" s="22">
        <f t="shared" si="17"/>
        <v>0</v>
      </c>
      <c r="Q25" s="21"/>
      <c r="R25" s="22">
        <f t="shared" si="18"/>
        <v>0</v>
      </c>
      <c r="S25" s="6"/>
      <c r="T25" s="22">
        <f t="shared" si="19"/>
        <v>0</v>
      </c>
      <c r="U25" s="6"/>
      <c r="V25" s="22">
        <f t="shared" si="20"/>
        <v>0</v>
      </c>
      <c r="W25" s="6"/>
      <c r="X25" s="22">
        <f t="shared" si="21"/>
        <v>0</v>
      </c>
      <c r="Y25" s="6"/>
      <c r="Z25" s="7">
        <f t="shared" si="22"/>
        <v>0</v>
      </c>
      <c r="AA25" s="26">
        <f t="shared" si="23"/>
        <v>0</v>
      </c>
      <c r="AB25" s="19">
        <v>15</v>
      </c>
    </row>
    <row r="26" spans="1:28" x14ac:dyDescent="0.3">
      <c r="A26" s="19">
        <v>16</v>
      </c>
      <c r="B26" s="13"/>
      <c r="C26" s="13"/>
      <c r="D26" s="13"/>
      <c r="E26" s="13"/>
      <c r="F26" s="7">
        <f t="shared" si="12"/>
        <v>0</v>
      </c>
      <c r="G26" s="6"/>
      <c r="H26" s="7">
        <f t="shared" si="13"/>
        <v>0</v>
      </c>
      <c r="I26" s="21"/>
      <c r="J26" s="23">
        <f t="shared" si="14"/>
        <v>0</v>
      </c>
      <c r="K26" s="21"/>
      <c r="L26" s="23">
        <f t="shared" si="15"/>
        <v>0</v>
      </c>
      <c r="M26" s="13"/>
      <c r="N26" s="23">
        <f t="shared" si="16"/>
        <v>0</v>
      </c>
      <c r="O26" s="21"/>
      <c r="P26" s="22">
        <f t="shared" si="17"/>
        <v>0</v>
      </c>
      <c r="Q26" s="21"/>
      <c r="R26" s="22">
        <f t="shared" si="18"/>
        <v>0</v>
      </c>
      <c r="S26" s="6"/>
      <c r="T26" s="22">
        <f t="shared" si="19"/>
        <v>0</v>
      </c>
      <c r="U26" s="6"/>
      <c r="V26" s="22">
        <f t="shared" si="20"/>
        <v>0</v>
      </c>
      <c r="W26" s="6"/>
      <c r="X26" s="22">
        <f t="shared" si="21"/>
        <v>0</v>
      </c>
      <c r="Y26" s="6"/>
      <c r="Z26" s="7">
        <f t="shared" si="22"/>
        <v>0</v>
      </c>
      <c r="AA26" s="26">
        <f t="shared" si="23"/>
        <v>0</v>
      </c>
      <c r="AB26" s="19">
        <v>16</v>
      </c>
    </row>
    <row r="27" spans="1:28" x14ac:dyDescent="0.3">
      <c r="A27" s="19">
        <v>17</v>
      </c>
      <c r="B27" s="13"/>
      <c r="C27" s="13"/>
      <c r="D27" s="13"/>
      <c r="E27" s="23"/>
      <c r="F27" s="7">
        <f t="shared" si="12"/>
        <v>0</v>
      </c>
      <c r="G27" s="22"/>
      <c r="H27" s="7">
        <f t="shared" si="13"/>
        <v>0</v>
      </c>
      <c r="I27" s="23"/>
      <c r="J27" s="23">
        <f t="shared" si="14"/>
        <v>0</v>
      </c>
      <c r="K27" s="23"/>
      <c r="L27" s="23">
        <f t="shared" si="15"/>
        <v>0</v>
      </c>
      <c r="M27" s="23"/>
      <c r="N27" s="23">
        <f t="shared" si="16"/>
        <v>0</v>
      </c>
      <c r="O27" s="22"/>
      <c r="P27" s="22">
        <f t="shared" si="17"/>
        <v>0</v>
      </c>
      <c r="Q27" s="22"/>
      <c r="R27" s="22">
        <f t="shared" si="18"/>
        <v>0</v>
      </c>
      <c r="S27" s="7"/>
      <c r="T27" s="22">
        <f t="shared" si="19"/>
        <v>0</v>
      </c>
      <c r="U27" s="7"/>
      <c r="V27" s="22">
        <f t="shared" si="20"/>
        <v>0</v>
      </c>
      <c r="W27" s="7"/>
      <c r="X27" s="22">
        <f t="shared" si="21"/>
        <v>0</v>
      </c>
      <c r="Y27" s="7"/>
      <c r="Z27" s="7">
        <f t="shared" si="22"/>
        <v>0</v>
      </c>
      <c r="AA27" s="26">
        <f t="shared" si="23"/>
        <v>0</v>
      </c>
      <c r="AB27" s="19">
        <v>17</v>
      </c>
    </row>
    <row r="28" spans="1:28" x14ac:dyDescent="0.3">
      <c r="A28" s="19">
        <v>18</v>
      </c>
      <c r="B28" s="6"/>
      <c r="E28" s="13"/>
      <c r="F28" s="7">
        <f t="shared" si="12"/>
        <v>0</v>
      </c>
      <c r="G28" s="6"/>
      <c r="H28" s="7">
        <f t="shared" si="13"/>
        <v>0</v>
      </c>
      <c r="I28" s="13"/>
      <c r="J28" s="23">
        <f t="shared" si="14"/>
        <v>0</v>
      </c>
      <c r="K28" s="21"/>
      <c r="L28" s="23">
        <f t="shared" si="15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18"/>
        <v>0</v>
      </c>
      <c r="S28" s="6"/>
      <c r="T28" s="22">
        <f t="shared" si="19"/>
        <v>0</v>
      </c>
      <c r="U28" s="6"/>
      <c r="V28" s="22">
        <f t="shared" si="20"/>
        <v>0</v>
      </c>
      <c r="W28" s="6"/>
      <c r="X28" s="22">
        <f t="shared" si="21"/>
        <v>0</v>
      </c>
      <c r="Y28" s="6"/>
      <c r="Z28" s="7">
        <f t="shared" si="22"/>
        <v>0</v>
      </c>
      <c r="AA28" s="26">
        <f t="shared" si="23"/>
        <v>0</v>
      </c>
      <c r="AB28" s="19">
        <v>18</v>
      </c>
    </row>
    <row r="29" spans="1:28" x14ac:dyDescent="0.3">
      <c r="A29" s="19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15"/>
        <v>0</v>
      </c>
      <c r="M29" s="13"/>
      <c r="N29" s="23">
        <f t="shared" si="16"/>
        <v>0</v>
      </c>
      <c r="O29" s="21"/>
      <c r="P29" s="22">
        <f t="shared" si="17"/>
        <v>0</v>
      </c>
      <c r="Q29" s="21"/>
      <c r="R29" s="22">
        <f t="shared" si="18"/>
        <v>0</v>
      </c>
      <c r="S29" s="6"/>
      <c r="T29" s="22">
        <f t="shared" si="19"/>
        <v>0</v>
      </c>
      <c r="U29" s="6"/>
      <c r="V29" s="22">
        <f t="shared" si="20"/>
        <v>0</v>
      </c>
      <c r="W29" s="6"/>
      <c r="X29" s="22">
        <f t="shared" si="21"/>
        <v>0</v>
      </c>
      <c r="Y29" s="6"/>
      <c r="Z29" s="7">
        <f t="shared" si="22"/>
        <v>0</v>
      </c>
      <c r="AA29" s="26">
        <f t="shared" si="23"/>
        <v>0</v>
      </c>
      <c r="AB29" s="19">
        <v>19</v>
      </c>
    </row>
    <row r="30" spans="1:28" x14ac:dyDescent="0.3">
      <c r="A30" s="19">
        <v>20</v>
      </c>
      <c r="B30" s="13"/>
      <c r="C30" s="13"/>
      <c r="D30" s="13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15"/>
        <v>0</v>
      </c>
      <c r="M30" s="13"/>
      <c r="N30" s="23">
        <f t="shared" si="16"/>
        <v>0</v>
      </c>
      <c r="O30" s="21"/>
      <c r="P30" s="22">
        <f t="shared" si="17"/>
        <v>0</v>
      </c>
      <c r="Q30" s="21"/>
      <c r="R30" s="22">
        <f t="shared" si="18"/>
        <v>0</v>
      </c>
      <c r="S30" s="6"/>
      <c r="T30" s="22">
        <f t="shared" si="19"/>
        <v>0</v>
      </c>
      <c r="U30" s="6"/>
      <c r="V30" s="22">
        <f t="shared" si="20"/>
        <v>0</v>
      </c>
      <c r="W30" s="6"/>
      <c r="X30" s="22">
        <f t="shared" si="21"/>
        <v>0</v>
      </c>
      <c r="Y30" s="6"/>
      <c r="Z30" s="7">
        <f t="shared" si="22"/>
        <v>0</v>
      </c>
      <c r="AA30" s="26">
        <f t="shared" si="23"/>
        <v>0</v>
      </c>
      <c r="AB30" s="19">
        <v>20</v>
      </c>
    </row>
    <row r="31" spans="1:28" x14ac:dyDescent="0.3">
      <c r="A31" s="19">
        <v>21</v>
      </c>
      <c r="B31" s="13"/>
      <c r="C31" s="13"/>
      <c r="D31" s="13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15"/>
        <v>0</v>
      </c>
      <c r="M31" s="13"/>
      <c r="N31" s="23">
        <f t="shared" si="16"/>
        <v>0</v>
      </c>
      <c r="O31" s="21"/>
      <c r="P31" s="22">
        <f t="shared" si="17"/>
        <v>0</v>
      </c>
      <c r="Q31" s="21"/>
      <c r="R31" s="22">
        <f t="shared" si="18"/>
        <v>0</v>
      </c>
      <c r="S31" s="6"/>
      <c r="T31" s="22">
        <f t="shared" si="19"/>
        <v>0</v>
      </c>
      <c r="U31" s="6"/>
      <c r="V31" s="22">
        <f t="shared" si="20"/>
        <v>0</v>
      </c>
      <c r="W31" s="6"/>
      <c r="X31" s="22">
        <f t="shared" si="21"/>
        <v>0</v>
      </c>
      <c r="Y31" s="6"/>
      <c r="Z31" s="7">
        <f t="shared" si="22"/>
        <v>0</v>
      </c>
      <c r="AA31" s="26">
        <f t="shared" si="23"/>
        <v>0</v>
      </c>
      <c r="AB31" s="19">
        <v>21</v>
      </c>
    </row>
    <row r="32" spans="1:28" x14ac:dyDescent="0.3">
      <c r="A32" s="19">
        <v>23</v>
      </c>
      <c r="B32" s="6"/>
      <c r="C32" s="6"/>
      <c r="D32" s="6"/>
      <c r="E32" s="13"/>
      <c r="F32" s="7">
        <f t="shared" si="12"/>
        <v>0</v>
      </c>
      <c r="G32" s="13"/>
      <c r="H32" s="7">
        <f t="shared" si="13"/>
        <v>0</v>
      </c>
      <c r="I32" s="13"/>
      <c r="J32" s="23">
        <f t="shared" si="14"/>
        <v>0</v>
      </c>
      <c r="K32" s="21"/>
      <c r="L32" s="23">
        <f t="shared" si="15"/>
        <v>0</v>
      </c>
      <c r="M32" s="13"/>
      <c r="N32" s="23">
        <f t="shared" si="16"/>
        <v>0</v>
      </c>
      <c r="O32" s="21"/>
      <c r="P32" s="22">
        <f t="shared" si="17"/>
        <v>0</v>
      </c>
      <c r="Q32" s="21"/>
      <c r="R32" s="22">
        <f t="shared" si="18"/>
        <v>0</v>
      </c>
      <c r="S32" s="6"/>
      <c r="T32" s="22"/>
      <c r="U32" s="6"/>
      <c r="V32" s="22">
        <f t="shared" si="20"/>
        <v>0</v>
      </c>
      <c r="W32" s="6"/>
      <c r="X32" s="22">
        <f t="shared" si="21"/>
        <v>0</v>
      </c>
      <c r="Y32" s="6"/>
      <c r="Z32" s="7">
        <f t="shared" si="22"/>
        <v>0</v>
      </c>
      <c r="AA32" s="26">
        <f t="shared" si="23"/>
        <v>0</v>
      </c>
      <c r="AB32" s="19">
        <v>23</v>
      </c>
    </row>
    <row r="33" spans="1:28" x14ac:dyDescent="0.3">
      <c r="A33" s="19">
        <v>24</v>
      </c>
      <c r="B33" s="6"/>
      <c r="C33" s="6"/>
      <c r="D33" s="6"/>
      <c r="E33" s="13"/>
      <c r="F33" s="7">
        <f t="shared" si="12"/>
        <v>0</v>
      </c>
      <c r="G33" s="6"/>
      <c r="H33" s="7">
        <f t="shared" si="13"/>
        <v>0</v>
      </c>
      <c r="I33" s="21"/>
      <c r="J33" s="23">
        <f t="shared" si="14"/>
        <v>0</v>
      </c>
      <c r="K33" s="21"/>
      <c r="L33" s="23">
        <f t="shared" si="15"/>
        <v>0</v>
      </c>
      <c r="M33" s="13"/>
      <c r="N33" s="23">
        <f t="shared" si="16"/>
        <v>0</v>
      </c>
      <c r="O33" s="21"/>
      <c r="P33" s="22">
        <f t="shared" si="17"/>
        <v>0</v>
      </c>
      <c r="Q33" s="21"/>
      <c r="R33" s="22">
        <f t="shared" si="18"/>
        <v>0</v>
      </c>
      <c r="S33" s="6"/>
      <c r="T33" s="22">
        <f>IF(S33=0,,($S$9-S33)*$S$7*100/$S$9)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 t="shared" si="22"/>
        <v>0</v>
      </c>
      <c r="AA33" s="26">
        <f t="shared" si="23"/>
        <v>0</v>
      </c>
      <c r="AB33" s="19">
        <v>24</v>
      </c>
    </row>
    <row r="34" spans="1:28" x14ac:dyDescent="0.3">
      <c r="A34" s="19">
        <v>25</v>
      </c>
      <c r="B34" s="6"/>
      <c r="C34" s="6"/>
      <c r="D34" s="6"/>
      <c r="E34" s="13"/>
      <c r="F34" s="7">
        <f t="shared" si="12"/>
        <v>0</v>
      </c>
      <c r="G34" s="6"/>
      <c r="H34" s="7">
        <f t="shared" si="13"/>
        <v>0</v>
      </c>
      <c r="I34" s="13"/>
      <c r="J34" s="23">
        <f t="shared" si="14"/>
        <v>0</v>
      </c>
      <c r="K34" s="21"/>
      <c r="L34" s="23">
        <f t="shared" si="15"/>
        <v>0</v>
      </c>
      <c r="M34" s="13"/>
      <c r="N34" s="23">
        <f t="shared" si="16"/>
        <v>0</v>
      </c>
      <c r="O34" s="21"/>
      <c r="P34" s="22">
        <f t="shared" si="17"/>
        <v>0</v>
      </c>
      <c r="Q34" s="21"/>
      <c r="R34" s="22">
        <f t="shared" si="18"/>
        <v>0</v>
      </c>
      <c r="S34" s="6"/>
      <c r="T34" s="22">
        <f>IF(S34=0,,($S$9-S34)*$S$7*100/$S$9)</f>
        <v>0</v>
      </c>
      <c r="U34" s="6"/>
      <c r="V34" s="22">
        <f t="shared" si="20"/>
        <v>0</v>
      </c>
      <c r="W34" s="6"/>
      <c r="X34" s="22">
        <f t="shared" si="21"/>
        <v>0</v>
      </c>
      <c r="Y34" s="6"/>
      <c r="Z34" s="7">
        <f t="shared" si="22"/>
        <v>0</v>
      </c>
      <c r="AA34" s="26">
        <f t="shared" si="23"/>
        <v>0</v>
      </c>
      <c r="AB34" s="19">
        <v>25</v>
      </c>
    </row>
    <row r="35" spans="1:28" x14ac:dyDescent="0.3">
      <c r="A35" s="19">
        <v>26</v>
      </c>
      <c r="B35" s="13"/>
      <c r="C35" s="13"/>
      <c r="D35" s="13"/>
      <c r="E35" s="13"/>
      <c r="F35" s="7">
        <f t="shared" si="12"/>
        <v>0</v>
      </c>
      <c r="G35" s="13"/>
      <c r="H35" s="7">
        <f t="shared" si="13"/>
        <v>0</v>
      </c>
      <c r="I35" s="13"/>
      <c r="J35" s="23">
        <f t="shared" si="14"/>
        <v>0</v>
      </c>
      <c r="K35" s="21"/>
      <c r="L35" s="23">
        <f t="shared" si="15"/>
        <v>0</v>
      </c>
      <c r="M35" s="13"/>
      <c r="N35" s="23">
        <f t="shared" si="16"/>
        <v>0</v>
      </c>
      <c r="O35" s="21"/>
      <c r="P35" s="22">
        <f t="shared" si="17"/>
        <v>0</v>
      </c>
      <c r="Q35" s="21"/>
      <c r="R35" s="22">
        <f t="shared" si="18"/>
        <v>0</v>
      </c>
      <c r="S35" s="6"/>
      <c r="T35" s="22"/>
      <c r="U35" s="6"/>
      <c r="V35" s="22">
        <f t="shared" si="20"/>
        <v>0</v>
      </c>
      <c r="W35" s="6"/>
      <c r="X35" s="22">
        <f t="shared" si="21"/>
        <v>0</v>
      </c>
      <c r="Y35" s="6"/>
      <c r="Z35" s="7">
        <f t="shared" si="22"/>
        <v>0</v>
      </c>
      <c r="AA35" s="26">
        <f t="shared" si="23"/>
        <v>0</v>
      </c>
      <c r="AB35" s="19">
        <v>26</v>
      </c>
    </row>
    <row r="36" spans="1:28" x14ac:dyDescent="0.3">
      <c r="A36" s="19">
        <v>27</v>
      </c>
      <c r="B36" s="13"/>
      <c r="C36" s="13"/>
      <c r="D36" s="13"/>
      <c r="E36" s="13"/>
      <c r="F36" s="7">
        <f t="shared" si="12"/>
        <v>0</v>
      </c>
      <c r="G36" s="6"/>
      <c r="H36" s="7">
        <f t="shared" si="13"/>
        <v>0</v>
      </c>
      <c r="I36" s="21"/>
      <c r="J36" s="23">
        <f t="shared" si="14"/>
        <v>0</v>
      </c>
      <c r="K36" s="21"/>
      <c r="L36" s="23">
        <f t="shared" si="15"/>
        <v>0</v>
      </c>
      <c r="M36" s="13"/>
      <c r="N36" s="23">
        <f t="shared" si="16"/>
        <v>0</v>
      </c>
      <c r="O36" s="21"/>
      <c r="P36" s="22">
        <f t="shared" si="17"/>
        <v>0</v>
      </c>
      <c r="Q36" s="21"/>
      <c r="R36" s="22">
        <f t="shared" si="18"/>
        <v>0</v>
      </c>
      <c r="S36" s="6"/>
      <c r="T36" s="22">
        <f>IF(S36=0,,($S$9-S36)*$S$7*100/$S$9)</f>
        <v>0</v>
      </c>
      <c r="U36" s="6"/>
      <c r="V36" s="22">
        <f t="shared" si="20"/>
        <v>0</v>
      </c>
      <c r="W36" s="6"/>
      <c r="X36" s="22">
        <f t="shared" si="21"/>
        <v>0</v>
      </c>
      <c r="Y36" s="6"/>
      <c r="Z36" s="7">
        <f t="shared" si="22"/>
        <v>0</v>
      </c>
      <c r="AA36" s="26">
        <f t="shared" si="23"/>
        <v>0</v>
      </c>
      <c r="AB36" s="19">
        <v>27</v>
      </c>
    </row>
    <row r="37" spans="1:28" x14ac:dyDescent="0.3">
      <c r="A37" s="19">
        <v>28</v>
      </c>
      <c r="E37" s="13"/>
      <c r="F37" s="7">
        <f t="shared" si="12"/>
        <v>0</v>
      </c>
      <c r="G37" s="13"/>
      <c r="H37" s="7">
        <f t="shared" si="13"/>
        <v>0</v>
      </c>
      <c r="I37" s="13"/>
      <c r="J37" s="23">
        <f t="shared" si="14"/>
        <v>0</v>
      </c>
      <c r="K37" s="21"/>
      <c r="L37" s="23">
        <f t="shared" si="15"/>
        <v>0</v>
      </c>
      <c r="M37" s="13"/>
      <c r="N37" s="23">
        <f t="shared" si="16"/>
        <v>0</v>
      </c>
      <c r="O37" s="21"/>
      <c r="P37" s="22">
        <f t="shared" si="17"/>
        <v>0</v>
      </c>
      <c r="Q37" s="21"/>
      <c r="R37" s="22">
        <f t="shared" si="18"/>
        <v>0</v>
      </c>
      <c r="S37" s="6"/>
      <c r="T37" s="22"/>
      <c r="U37" s="6"/>
      <c r="V37" s="22">
        <f t="shared" si="20"/>
        <v>0</v>
      </c>
      <c r="W37" s="6"/>
      <c r="X37" s="22">
        <f t="shared" si="21"/>
        <v>0</v>
      </c>
      <c r="Y37" s="6"/>
      <c r="Z37" s="7">
        <f t="shared" si="22"/>
        <v>0</v>
      </c>
      <c r="AA37" s="26">
        <f t="shared" si="23"/>
        <v>0</v>
      </c>
      <c r="AB37" s="19">
        <v>28</v>
      </c>
    </row>
    <row r="38" spans="1:28" x14ac:dyDescent="0.3">
      <c r="A38" s="19">
        <v>29</v>
      </c>
      <c r="B38" s="13"/>
      <c r="C38" s="13"/>
      <c r="D38" s="13"/>
      <c r="E38" s="13"/>
      <c r="F38" s="7">
        <f t="shared" si="12"/>
        <v>0</v>
      </c>
      <c r="G38" s="13"/>
      <c r="H38" s="7">
        <f t="shared" si="13"/>
        <v>0</v>
      </c>
      <c r="I38" s="13"/>
      <c r="J38" s="23">
        <f t="shared" si="14"/>
        <v>0</v>
      </c>
      <c r="K38" s="21"/>
      <c r="L38" s="23">
        <v>0</v>
      </c>
      <c r="M38" s="13"/>
      <c r="N38" s="23">
        <f t="shared" si="16"/>
        <v>0</v>
      </c>
      <c r="O38" s="21"/>
      <c r="P38" s="22">
        <f t="shared" si="17"/>
        <v>0</v>
      </c>
      <c r="Q38" s="21"/>
      <c r="R38" s="22">
        <f t="shared" si="18"/>
        <v>0</v>
      </c>
      <c r="S38" s="6"/>
      <c r="T38" s="22"/>
      <c r="U38" s="6"/>
      <c r="V38" s="22">
        <f t="shared" si="20"/>
        <v>0</v>
      </c>
      <c r="W38" s="6"/>
      <c r="X38" s="22">
        <f t="shared" si="21"/>
        <v>0</v>
      </c>
      <c r="Y38" s="6"/>
      <c r="Z38" s="7">
        <f t="shared" si="22"/>
        <v>0</v>
      </c>
      <c r="AA38" s="26">
        <f t="shared" si="23"/>
        <v>0</v>
      </c>
      <c r="AB38" s="19">
        <v>29</v>
      </c>
    </row>
    <row r="39" spans="1:28" x14ac:dyDescent="0.3">
      <c r="A39" s="19">
        <v>30</v>
      </c>
      <c r="B39" s="13"/>
      <c r="C39" s="13"/>
      <c r="D39" s="13"/>
      <c r="E39" s="13"/>
      <c r="F39" s="7">
        <f t="shared" si="12"/>
        <v>0</v>
      </c>
      <c r="G39" s="13"/>
      <c r="H39" s="7">
        <f t="shared" si="13"/>
        <v>0</v>
      </c>
      <c r="I39" s="13"/>
      <c r="J39" s="23">
        <f t="shared" si="14"/>
        <v>0</v>
      </c>
      <c r="K39" s="13"/>
      <c r="L39" s="23">
        <f t="shared" ref="L39:L48" si="24">IF(K39=0,,($K$9-K39)*$K$7*100/$K$9)</f>
        <v>0</v>
      </c>
      <c r="M39" s="13"/>
      <c r="N39" s="23">
        <f t="shared" si="16"/>
        <v>0</v>
      </c>
      <c r="O39" s="21"/>
      <c r="P39" s="22">
        <f t="shared" si="17"/>
        <v>0</v>
      </c>
      <c r="Q39" s="21"/>
      <c r="R39" s="22">
        <f t="shared" si="18"/>
        <v>0</v>
      </c>
      <c r="S39" s="6"/>
      <c r="T39" s="22">
        <f t="shared" ref="T39:T48" si="25">IF(S39=0,,($S$9-S39)*$S$7*100/$S$9)</f>
        <v>0</v>
      </c>
      <c r="U39" s="6"/>
      <c r="V39" s="22">
        <f t="shared" si="20"/>
        <v>0</v>
      </c>
      <c r="W39" s="6"/>
      <c r="X39" s="22">
        <f t="shared" si="21"/>
        <v>0</v>
      </c>
      <c r="Y39" s="6"/>
      <c r="Z39" s="7">
        <f t="shared" si="22"/>
        <v>0</v>
      </c>
      <c r="AA39" s="26">
        <f t="shared" si="23"/>
        <v>0</v>
      </c>
      <c r="AB39" s="19">
        <v>30</v>
      </c>
    </row>
    <row r="40" spans="1:28" x14ac:dyDescent="0.3">
      <c r="A40" s="19">
        <v>31</v>
      </c>
      <c r="B40" s="13"/>
      <c r="C40" s="13"/>
      <c r="D40" s="13"/>
      <c r="E40" s="13"/>
      <c r="F40" s="7">
        <f t="shared" si="12"/>
        <v>0</v>
      </c>
      <c r="G40" s="13"/>
      <c r="H40" s="7">
        <f t="shared" si="13"/>
        <v>0</v>
      </c>
      <c r="I40" s="13"/>
      <c r="J40" s="23">
        <f t="shared" si="14"/>
        <v>0</v>
      </c>
      <c r="K40" s="13"/>
      <c r="L40" s="23">
        <f t="shared" si="24"/>
        <v>0</v>
      </c>
      <c r="M40" s="13"/>
      <c r="N40" s="23">
        <f t="shared" si="16"/>
        <v>0</v>
      </c>
      <c r="O40" s="21"/>
      <c r="P40" s="22">
        <f t="shared" si="17"/>
        <v>0</v>
      </c>
      <c r="Q40" s="21"/>
      <c r="R40" s="22">
        <f t="shared" si="18"/>
        <v>0</v>
      </c>
      <c r="S40" s="6"/>
      <c r="T40" s="22">
        <f t="shared" si="25"/>
        <v>0</v>
      </c>
      <c r="U40" s="6"/>
      <c r="V40" s="22">
        <f t="shared" si="20"/>
        <v>0</v>
      </c>
      <c r="W40" s="6"/>
      <c r="X40" s="22">
        <f t="shared" si="21"/>
        <v>0</v>
      </c>
      <c r="Y40" s="6"/>
      <c r="Z40" s="7">
        <f t="shared" si="22"/>
        <v>0</v>
      </c>
      <c r="AA40" s="26">
        <f t="shared" si="23"/>
        <v>0</v>
      </c>
      <c r="AB40" s="19">
        <v>31</v>
      </c>
    </row>
    <row r="41" spans="1:28" x14ac:dyDescent="0.3">
      <c r="A41" s="19">
        <v>32</v>
      </c>
      <c r="B41" s="13"/>
      <c r="C41" s="13"/>
      <c r="D41" s="13"/>
      <c r="E41" s="13"/>
      <c r="F41" s="7">
        <f t="shared" si="12"/>
        <v>0</v>
      </c>
      <c r="G41" s="13"/>
      <c r="H41" s="7">
        <f t="shared" si="13"/>
        <v>0</v>
      </c>
      <c r="I41" s="13"/>
      <c r="J41" s="23">
        <f t="shared" si="14"/>
        <v>0</v>
      </c>
      <c r="K41" s="13"/>
      <c r="L41" s="23">
        <f t="shared" si="24"/>
        <v>0</v>
      </c>
      <c r="M41" s="13"/>
      <c r="N41" s="23">
        <f t="shared" si="16"/>
        <v>0</v>
      </c>
      <c r="O41" s="21"/>
      <c r="P41" s="22">
        <f t="shared" si="17"/>
        <v>0</v>
      </c>
      <c r="Q41" s="21"/>
      <c r="R41" s="22">
        <f t="shared" si="18"/>
        <v>0</v>
      </c>
      <c r="S41" s="6"/>
      <c r="T41" s="22">
        <f t="shared" si="25"/>
        <v>0</v>
      </c>
      <c r="U41" s="6"/>
      <c r="V41" s="22">
        <f t="shared" si="20"/>
        <v>0</v>
      </c>
      <c r="W41" s="6"/>
      <c r="X41" s="22">
        <f t="shared" si="21"/>
        <v>0</v>
      </c>
      <c r="Y41" s="6"/>
      <c r="Z41" s="7">
        <f t="shared" si="22"/>
        <v>0</v>
      </c>
      <c r="AA41" s="26">
        <f t="shared" si="23"/>
        <v>0</v>
      </c>
      <c r="AB41" s="19">
        <v>32</v>
      </c>
    </row>
    <row r="42" spans="1:28" x14ac:dyDescent="0.3">
      <c r="A42" s="19">
        <v>33</v>
      </c>
      <c r="B42" s="13"/>
      <c r="C42" s="13"/>
      <c r="D42" s="13"/>
      <c r="E42" s="13"/>
      <c r="F42" s="7">
        <f t="shared" si="12"/>
        <v>0</v>
      </c>
      <c r="G42" s="6"/>
      <c r="H42" s="7">
        <f t="shared" si="13"/>
        <v>0</v>
      </c>
      <c r="I42" s="21"/>
      <c r="J42" s="23">
        <f t="shared" si="14"/>
        <v>0</v>
      </c>
      <c r="K42" s="21"/>
      <c r="L42" s="23">
        <f t="shared" si="24"/>
        <v>0</v>
      </c>
      <c r="M42" s="13"/>
      <c r="N42" s="23">
        <f t="shared" si="16"/>
        <v>0</v>
      </c>
      <c r="O42" s="21"/>
      <c r="P42" s="22">
        <f t="shared" si="17"/>
        <v>0</v>
      </c>
      <c r="Q42" s="21"/>
      <c r="R42" s="22">
        <f t="shared" si="18"/>
        <v>0</v>
      </c>
      <c r="S42" s="6"/>
      <c r="T42" s="22">
        <f t="shared" si="25"/>
        <v>0</v>
      </c>
      <c r="U42" s="6"/>
      <c r="V42" s="22">
        <f t="shared" si="20"/>
        <v>0</v>
      </c>
      <c r="W42" s="6"/>
      <c r="X42" s="22">
        <f t="shared" si="21"/>
        <v>0</v>
      </c>
      <c r="Y42" s="6"/>
      <c r="Z42" s="7">
        <f t="shared" si="22"/>
        <v>0</v>
      </c>
      <c r="AA42" s="26">
        <f t="shared" si="23"/>
        <v>0</v>
      </c>
      <c r="AB42" s="19">
        <v>33</v>
      </c>
    </row>
    <row r="43" spans="1:28" x14ac:dyDescent="0.3">
      <c r="A43" s="19">
        <v>34</v>
      </c>
      <c r="B43" s="13"/>
      <c r="C43" s="13"/>
      <c r="D43" s="13"/>
      <c r="E43" s="13"/>
      <c r="F43" s="7">
        <f t="shared" si="12"/>
        <v>0</v>
      </c>
      <c r="G43" s="6"/>
      <c r="H43" s="7">
        <f t="shared" si="13"/>
        <v>0</v>
      </c>
      <c r="I43" s="13"/>
      <c r="J43" s="23">
        <f t="shared" si="14"/>
        <v>0</v>
      </c>
      <c r="K43" s="21"/>
      <c r="L43" s="23">
        <f t="shared" si="24"/>
        <v>0</v>
      </c>
      <c r="M43" s="13"/>
      <c r="N43" s="23">
        <f t="shared" si="16"/>
        <v>0</v>
      </c>
      <c r="O43" s="21"/>
      <c r="P43" s="22">
        <f t="shared" si="17"/>
        <v>0</v>
      </c>
      <c r="Q43" s="21"/>
      <c r="R43" s="22">
        <f t="shared" si="18"/>
        <v>0</v>
      </c>
      <c r="S43" s="6"/>
      <c r="T43" s="22">
        <f t="shared" si="25"/>
        <v>0</v>
      </c>
      <c r="U43" s="6"/>
      <c r="V43" s="22">
        <f t="shared" si="20"/>
        <v>0</v>
      </c>
      <c r="W43" s="6"/>
      <c r="X43" s="22">
        <f t="shared" si="21"/>
        <v>0</v>
      </c>
      <c r="Y43" s="6"/>
      <c r="Z43" s="7">
        <f t="shared" si="22"/>
        <v>0</v>
      </c>
      <c r="AA43" s="26">
        <f t="shared" si="23"/>
        <v>0</v>
      </c>
      <c r="AB43" s="19">
        <v>34</v>
      </c>
    </row>
    <row r="44" spans="1:28" x14ac:dyDescent="0.3">
      <c r="A44" s="19">
        <v>35</v>
      </c>
      <c r="B44" s="13"/>
      <c r="C44" s="13"/>
      <c r="D44" s="13"/>
      <c r="E44" s="13"/>
      <c r="F44" s="7">
        <f t="shared" si="12"/>
        <v>0</v>
      </c>
      <c r="G44" s="6"/>
      <c r="H44" s="7">
        <f t="shared" si="13"/>
        <v>0</v>
      </c>
      <c r="I44" s="13"/>
      <c r="J44" s="23">
        <f t="shared" si="14"/>
        <v>0</v>
      </c>
      <c r="K44" s="21"/>
      <c r="L44" s="23">
        <f t="shared" si="24"/>
        <v>0</v>
      </c>
      <c r="M44" s="13"/>
      <c r="N44" s="23">
        <f t="shared" si="16"/>
        <v>0</v>
      </c>
      <c r="O44" s="21"/>
      <c r="P44" s="22">
        <f t="shared" si="17"/>
        <v>0</v>
      </c>
      <c r="Q44" s="21"/>
      <c r="R44" s="22">
        <f t="shared" si="18"/>
        <v>0</v>
      </c>
      <c r="S44" s="6"/>
      <c r="T44" s="22">
        <f t="shared" si="25"/>
        <v>0</v>
      </c>
      <c r="U44" s="6"/>
      <c r="V44" s="22">
        <f t="shared" si="20"/>
        <v>0</v>
      </c>
      <c r="W44" s="6"/>
      <c r="X44" s="22">
        <f t="shared" si="21"/>
        <v>0</v>
      </c>
      <c r="Y44" s="6"/>
      <c r="Z44" s="7">
        <f t="shared" si="22"/>
        <v>0</v>
      </c>
      <c r="AA44" s="26">
        <f t="shared" si="23"/>
        <v>0</v>
      </c>
      <c r="AB44" s="19">
        <v>35</v>
      </c>
    </row>
    <row r="45" spans="1:28" x14ac:dyDescent="0.3">
      <c r="A45" s="19">
        <v>36</v>
      </c>
      <c r="E45" s="13"/>
      <c r="F45" s="7">
        <f t="shared" si="12"/>
        <v>0</v>
      </c>
      <c r="G45" s="6"/>
      <c r="H45" s="7">
        <f t="shared" si="13"/>
        <v>0</v>
      </c>
      <c r="I45" s="21"/>
      <c r="J45" s="23">
        <f t="shared" si="14"/>
        <v>0</v>
      </c>
      <c r="K45" s="21"/>
      <c r="L45" s="23">
        <f t="shared" si="24"/>
        <v>0</v>
      </c>
      <c r="M45" s="13"/>
      <c r="N45" s="23">
        <f t="shared" si="16"/>
        <v>0</v>
      </c>
      <c r="O45" s="21"/>
      <c r="P45" s="22">
        <f t="shared" si="17"/>
        <v>0</v>
      </c>
      <c r="Q45" s="21"/>
      <c r="R45" s="22">
        <f t="shared" si="18"/>
        <v>0</v>
      </c>
      <c r="S45" s="6"/>
      <c r="T45" s="22">
        <f t="shared" si="25"/>
        <v>0</v>
      </c>
      <c r="U45" s="6"/>
      <c r="V45" s="22">
        <f t="shared" si="20"/>
        <v>0</v>
      </c>
      <c r="W45" s="6"/>
      <c r="X45" s="22">
        <f t="shared" si="21"/>
        <v>0</v>
      </c>
      <c r="Y45" s="6"/>
      <c r="Z45" s="7">
        <f t="shared" si="22"/>
        <v>0</v>
      </c>
      <c r="AA45" s="26">
        <f t="shared" si="23"/>
        <v>0</v>
      </c>
      <c r="AB45" s="19">
        <v>36</v>
      </c>
    </row>
    <row r="46" spans="1:28" x14ac:dyDescent="0.3">
      <c r="A46" s="19">
        <v>37</v>
      </c>
      <c r="B46" s="13"/>
      <c r="C46" s="13"/>
      <c r="D46" s="13"/>
      <c r="E46" s="13"/>
      <c r="F46" s="7">
        <f t="shared" si="12"/>
        <v>0</v>
      </c>
      <c r="G46" s="6"/>
      <c r="H46" s="7">
        <f t="shared" si="13"/>
        <v>0</v>
      </c>
      <c r="I46" s="13"/>
      <c r="J46" s="23">
        <f t="shared" si="14"/>
        <v>0</v>
      </c>
      <c r="K46" s="21"/>
      <c r="L46" s="23">
        <f t="shared" si="24"/>
        <v>0</v>
      </c>
      <c r="M46" s="13"/>
      <c r="N46" s="23">
        <f t="shared" si="16"/>
        <v>0</v>
      </c>
      <c r="O46" s="21"/>
      <c r="P46" s="22">
        <f t="shared" si="17"/>
        <v>0</v>
      </c>
      <c r="Q46" s="21"/>
      <c r="R46" s="22">
        <f t="shared" si="18"/>
        <v>0</v>
      </c>
      <c r="S46" s="6"/>
      <c r="T46" s="22">
        <f t="shared" si="25"/>
        <v>0</v>
      </c>
      <c r="U46" s="6"/>
      <c r="V46" s="22">
        <f t="shared" si="20"/>
        <v>0</v>
      </c>
      <c r="W46" s="6"/>
      <c r="X46" s="22">
        <f t="shared" si="21"/>
        <v>0</v>
      </c>
      <c r="Y46" s="6"/>
      <c r="Z46" s="7">
        <f t="shared" si="22"/>
        <v>0</v>
      </c>
      <c r="AA46" s="26">
        <f t="shared" si="23"/>
        <v>0</v>
      </c>
      <c r="AB46" s="19">
        <v>37</v>
      </c>
    </row>
    <row r="47" spans="1:28" x14ac:dyDescent="0.3">
      <c r="A47" s="19">
        <v>38</v>
      </c>
      <c r="B47" s="13"/>
      <c r="C47" s="13"/>
      <c r="D47" s="13"/>
      <c r="E47" s="13"/>
      <c r="F47" s="7">
        <f t="shared" si="12"/>
        <v>0</v>
      </c>
      <c r="G47" s="13"/>
      <c r="H47" s="7">
        <f t="shared" si="13"/>
        <v>0</v>
      </c>
      <c r="I47" s="13"/>
      <c r="J47" s="23">
        <f t="shared" si="14"/>
        <v>0</v>
      </c>
      <c r="K47" s="13"/>
      <c r="L47" s="23">
        <f t="shared" si="24"/>
        <v>0</v>
      </c>
      <c r="M47" s="13"/>
      <c r="N47" s="23">
        <f t="shared" si="16"/>
        <v>0</v>
      </c>
      <c r="O47" s="21"/>
      <c r="P47" s="22">
        <f t="shared" si="17"/>
        <v>0</v>
      </c>
      <c r="Q47" s="21"/>
      <c r="R47" s="22">
        <f t="shared" si="18"/>
        <v>0</v>
      </c>
      <c r="S47" s="6"/>
      <c r="T47" s="22">
        <f t="shared" si="25"/>
        <v>0</v>
      </c>
      <c r="U47" s="6"/>
      <c r="V47" s="22">
        <f t="shared" si="20"/>
        <v>0</v>
      </c>
      <c r="W47" s="6"/>
      <c r="X47" s="22">
        <f t="shared" si="21"/>
        <v>0</v>
      </c>
      <c r="Y47" s="6"/>
      <c r="Z47" s="7">
        <f t="shared" si="22"/>
        <v>0</v>
      </c>
      <c r="AA47" s="26">
        <f t="shared" si="23"/>
        <v>0</v>
      </c>
      <c r="AB47" s="19">
        <v>38</v>
      </c>
    </row>
    <row r="48" spans="1:28" x14ac:dyDescent="0.3">
      <c r="A48" s="19">
        <v>39</v>
      </c>
      <c r="B48" s="13"/>
      <c r="C48" s="13"/>
      <c r="D48" s="13"/>
      <c r="E48" s="13"/>
      <c r="F48" s="7">
        <f t="shared" si="12"/>
        <v>0</v>
      </c>
      <c r="G48" s="13"/>
      <c r="H48" s="7">
        <f t="shared" si="13"/>
        <v>0</v>
      </c>
      <c r="I48" s="21"/>
      <c r="J48" s="23">
        <f t="shared" si="14"/>
        <v>0</v>
      </c>
      <c r="K48" s="21"/>
      <c r="L48" s="23">
        <f t="shared" si="24"/>
        <v>0</v>
      </c>
      <c r="M48" s="13"/>
      <c r="N48" s="23">
        <f t="shared" si="16"/>
        <v>0</v>
      </c>
      <c r="O48" s="21"/>
      <c r="P48" s="22">
        <f t="shared" si="17"/>
        <v>0</v>
      </c>
      <c r="Q48" s="21"/>
      <c r="R48" s="22">
        <f t="shared" si="18"/>
        <v>0</v>
      </c>
      <c r="S48" s="6"/>
      <c r="T48" s="22">
        <f t="shared" si="25"/>
        <v>0</v>
      </c>
      <c r="U48" s="6"/>
      <c r="V48" s="22">
        <f t="shared" si="20"/>
        <v>0</v>
      </c>
      <c r="W48" s="6"/>
      <c r="X48" s="22">
        <f t="shared" si="21"/>
        <v>0</v>
      </c>
      <c r="Y48" s="6"/>
      <c r="Z48" s="7">
        <f t="shared" si="22"/>
        <v>0</v>
      </c>
      <c r="AA48" s="26">
        <f t="shared" si="23"/>
        <v>0</v>
      </c>
      <c r="AB48" s="19">
        <v>39</v>
      </c>
    </row>
    <row r="49" spans="1:11" x14ac:dyDescent="0.3">
      <c r="A49" s="60" t="s">
        <v>11</v>
      </c>
      <c r="B49" s="60"/>
      <c r="C49" s="61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2">
    <sortCondition descending="1" ref="AA11:AA22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20" sqref="D20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4" ht="31.2" x14ac:dyDescent="0.6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4" x14ac:dyDescent="0.3">
      <c r="E2" s="67" t="s">
        <v>15</v>
      </c>
      <c r="F2" s="67"/>
      <c r="G2" s="14">
        <f>COUNTA(B11:B56)</f>
        <v>7</v>
      </c>
    </row>
    <row r="3" spans="1:24" x14ac:dyDescent="0.3">
      <c r="B3" s="2"/>
      <c r="E3" s="67" t="s">
        <v>16</v>
      </c>
      <c r="F3" s="67"/>
      <c r="G3" s="14">
        <f>COUNTA(E8:T8)</f>
        <v>2</v>
      </c>
    </row>
    <row r="4" spans="1:24" x14ac:dyDescent="0.3">
      <c r="B4" s="2"/>
      <c r="C4" s="3"/>
    </row>
    <row r="6" spans="1:24" x14ac:dyDescent="0.3">
      <c r="D6" s="1" t="s">
        <v>0</v>
      </c>
      <c r="E6" s="55" t="s">
        <v>424</v>
      </c>
      <c r="F6" s="55"/>
      <c r="G6" s="55" t="s">
        <v>479</v>
      </c>
      <c r="H6" s="55"/>
      <c r="I6" s="55"/>
      <c r="J6" s="55"/>
      <c r="K6" s="55"/>
      <c r="L6" s="55"/>
      <c r="M6" s="55"/>
      <c r="N6" s="55"/>
      <c r="O6" s="57"/>
      <c r="P6" s="58"/>
      <c r="Q6" s="55"/>
      <c r="R6" s="55"/>
      <c r="S6" s="55"/>
      <c r="T6" s="55"/>
    </row>
    <row r="7" spans="1:24" x14ac:dyDescent="0.3">
      <c r="D7" s="1" t="s">
        <v>10</v>
      </c>
      <c r="E7" s="57">
        <v>2</v>
      </c>
      <c r="F7" s="58"/>
      <c r="G7" s="57">
        <v>2</v>
      </c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</row>
    <row r="8" spans="1:24" x14ac:dyDescent="0.3">
      <c r="D8" s="1" t="s">
        <v>1</v>
      </c>
      <c r="E8" s="59">
        <v>45962</v>
      </c>
      <c r="F8" s="59"/>
      <c r="G8" s="68">
        <v>45983</v>
      </c>
      <c r="H8" s="69"/>
      <c r="I8" s="68"/>
      <c r="J8" s="69"/>
      <c r="K8" s="68"/>
      <c r="L8" s="69"/>
      <c r="M8" s="68"/>
      <c r="N8" s="69"/>
      <c r="O8" s="68"/>
      <c r="P8" s="69"/>
      <c r="Q8" s="59"/>
      <c r="R8" s="59"/>
      <c r="S8" s="59"/>
      <c r="T8" s="59"/>
    </row>
    <row r="9" spans="1:24" x14ac:dyDescent="0.3">
      <c r="D9" s="1" t="s">
        <v>2</v>
      </c>
      <c r="E9" s="55">
        <v>15</v>
      </c>
      <c r="F9" s="55"/>
      <c r="G9" s="57">
        <v>7</v>
      </c>
      <c r="H9" s="58"/>
      <c r="I9" s="57"/>
      <c r="J9" s="58"/>
      <c r="K9" s="57"/>
      <c r="L9" s="58"/>
      <c r="M9" s="57"/>
      <c r="N9" s="58"/>
      <c r="O9" s="57"/>
      <c r="P9" s="58"/>
      <c r="Q9" s="55"/>
      <c r="R9" s="55"/>
      <c r="S9" s="55"/>
      <c r="T9" s="55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3">
      <c r="A11" s="19">
        <f t="shared" ref="A11:A56" si="0">V11</f>
        <v>1</v>
      </c>
      <c r="B11" s="13" t="s">
        <v>104</v>
      </c>
      <c r="C11" s="13" t="s">
        <v>455</v>
      </c>
      <c r="D11" s="13" t="s">
        <v>45</v>
      </c>
      <c r="E11" s="13">
        <v>6</v>
      </c>
      <c r="F11" s="23">
        <f t="shared" ref="F11:F53" si="1">IF(E11=0,,($E$9-E11)*$E$7*100/$E$9)</f>
        <v>120</v>
      </c>
      <c r="G11" s="13">
        <v>1</v>
      </c>
      <c r="H11" s="23">
        <f t="shared" ref="H11:H29" si="2">IF(G11=0,,($G$9-G11)*$G$7*100/$G$9)</f>
        <v>171.42857142857142</v>
      </c>
      <c r="I11" s="13"/>
      <c r="J11" s="23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3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291.42857142857144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1</v>
      </c>
    </row>
    <row r="12" spans="1:24" x14ac:dyDescent="0.3">
      <c r="A12" s="19">
        <f t="shared" si="0"/>
        <v>2</v>
      </c>
      <c r="B12" s="13" t="s">
        <v>199</v>
      </c>
      <c r="C12" s="13" t="s">
        <v>480</v>
      </c>
      <c r="D12" s="13" t="s">
        <v>481</v>
      </c>
      <c r="E12" s="6"/>
      <c r="F12" s="23">
        <f t="shared" si="1"/>
        <v>0</v>
      </c>
      <c r="G12" s="13">
        <v>2</v>
      </c>
      <c r="H12" s="23">
        <f t="shared" si="2"/>
        <v>142.85714285714286</v>
      </c>
      <c r="I12" s="6"/>
      <c r="J12" s="23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142.85714285714286</v>
      </c>
      <c r="V12" s="6">
        <f t="shared" si="10"/>
        <v>2</v>
      </c>
      <c r="W12" s="6">
        <f t="shared" si="11"/>
        <v>1</v>
      </c>
      <c r="X12" s="16">
        <f t="shared" si="12"/>
        <v>0.5</v>
      </c>
    </row>
    <row r="13" spans="1:24" x14ac:dyDescent="0.3">
      <c r="A13" s="19">
        <f t="shared" si="0"/>
        <v>3</v>
      </c>
      <c r="B13" s="13" t="s">
        <v>482</v>
      </c>
      <c r="C13" s="13" t="s">
        <v>483</v>
      </c>
      <c r="D13" s="13" t="s">
        <v>471</v>
      </c>
      <c r="E13" s="13"/>
      <c r="F13" s="23">
        <f t="shared" si="1"/>
        <v>0</v>
      </c>
      <c r="G13" s="13">
        <v>3</v>
      </c>
      <c r="H13" s="23">
        <f t="shared" si="2"/>
        <v>114.28571428571429</v>
      </c>
      <c r="I13" s="13"/>
      <c r="J13" s="23">
        <f t="shared" si="3"/>
        <v>0</v>
      </c>
      <c r="K13" s="6"/>
      <c r="L13" s="7">
        <f t="shared" si="4"/>
        <v>0</v>
      </c>
      <c r="M13" s="13"/>
      <c r="N13" s="23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114.28571428571429</v>
      </c>
      <c r="V13" s="6">
        <f t="shared" si="10"/>
        <v>3</v>
      </c>
      <c r="W13" s="6">
        <f t="shared" si="11"/>
        <v>1</v>
      </c>
      <c r="X13" s="16">
        <f t="shared" si="12"/>
        <v>0.5</v>
      </c>
    </row>
    <row r="14" spans="1:24" x14ac:dyDescent="0.3">
      <c r="A14" s="19">
        <f t="shared" si="0"/>
        <v>4</v>
      </c>
      <c r="B14" s="13" t="s">
        <v>484</v>
      </c>
      <c r="C14" s="13" t="s">
        <v>485</v>
      </c>
      <c r="D14" s="13" t="s">
        <v>163</v>
      </c>
      <c r="E14" s="6"/>
      <c r="F14" s="23">
        <f t="shared" si="1"/>
        <v>0</v>
      </c>
      <c r="G14" s="13">
        <v>3</v>
      </c>
      <c r="H14" s="23">
        <f t="shared" si="2"/>
        <v>114.28571428571429</v>
      </c>
      <c r="I14" s="6"/>
      <c r="J14" s="23">
        <f t="shared" si="3"/>
        <v>0</v>
      </c>
      <c r="K14" s="6"/>
      <c r="L14" s="7">
        <f t="shared" si="4"/>
        <v>0</v>
      </c>
      <c r="M14" s="13"/>
      <c r="N14" s="23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114.28571428571429</v>
      </c>
      <c r="V14" s="6">
        <f t="shared" si="10"/>
        <v>4</v>
      </c>
      <c r="W14" s="6">
        <f t="shared" si="11"/>
        <v>1</v>
      </c>
      <c r="X14" s="16">
        <f t="shared" si="12"/>
        <v>0.5</v>
      </c>
    </row>
    <row r="15" spans="1:24" x14ac:dyDescent="0.3">
      <c r="A15" s="19">
        <f t="shared" si="0"/>
        <v>5</v>
      </c>
      <c r="B15" s="13" t="s">
        <v>486</v>
      </c>
      <c r="C15" s="13" t="s">
        <v>487</v>
      </c>
      <c r="D15" s="13" t="s">
        <v>471</v>
      </c>
      <c r="E15" s="6"/>
      <c r="F15" s="23">
        <f t="shared" si="1"/>
        <v>0</v>
      </c>
      <c r="G15" s="13">
        <v>5</v>
      </c>
      <c r="H15" s="23">
        <f t="shared" si="2"/>
        <v>57.142857142857146</v>
      </c>
      <c r="I15" s="6"/>
      <c r="J15" s="23">
        <f t="shared" si="3"/>
        <v>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57.142857142857146</v>
      </c>
      <c r="V15" s="6">
        <f t="shared" si="10"/>
        <v>5</v>
      </c>
      <c r="W15" s="6">
        <f t="shared" si="11"/>
        <v>1</v>
      </c>
      <c r="X15" s="16">
        <f t="shared" si="12"/>
        <v>0.5</v>
      </c>
    </row>
    <row r="16" spans="1:24" x14ac:dyDescent="0.3">
      <c r="A16" s="19">
        <f t="shared" si="0"/>
        <v>6</v>
      </c>
      <c r="B16" s="13" t="s">
        <v>488</v>
      </c>
      <c r="C16" s="13" t="s">
        <v>489</v>
      </c>
      <c r="D16" s="13" t="s">
        <v>471</v>
      </c>
      <c r="E16" s="13"/>
      <c r="F16" s="23">
        <f t="shared" si="1"/>
        <v>0</v>
      </c>
      <c r="G16" s="13">
        <v>6</v>
      </c>
      <c r="H16" s="23">
        <f t="shared" si="2"/>
        <v>28.571428571428573</v>
      </c>
      <c r="I16" s="13"/>
      <c r="J16" s="23">
        <f t="shared" si="3"/>
        <v>0</v>
      </c>
      <c r="K16" s="6"/>
      <c r="L16" s="7">
        <f t="shared" si="4"/>
        <v>0</v>
      </c>
      <c r="M16" s="13"/>
      <c r="N16" s="22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28.571428571428573</v>
      </c>
      <c r="V16" s="6">
        <f t="shared" si="10"/>
        <v>6</v>
      </c>
      <c r="W16" s="6">
        <f t="shared" si="11"/>
        <v>1</v>
      </c>
      <c r="X16" s="16">
        <f t="shared" si="12"/>
        <v>0.5</v>
      </c>
    </row>
    <row r="17" spans="1:24" x14ac:dyDescent="0.3">
      <c r="A17" s="19">
        <f t="shared" si="0"/>
        <v>7</v>
      </c>
      <c r="B17" s="13" t="s">
        <v>490</v>
      </c>
      <c r="C17" s="13" t="s">
        <v>491</v>
      </c>
      <c r="D17" s="13" t="s">
        <v>471</v>
      </c>
      <c r="E17" s="13"/>
      <c r="F17" s="23">
        <f t="shared" si="1"/>
        <v>0</v>
      </c>
      <c r="G17" s="13">
        <v>7</v>
      </c>
      <c r="H17" s="23">
        <f>19/2</f>
        <v>9.5</v>
      </c>
      <c r="I17" s="13"/>
      <c r="J17" s="23">
        <f t="shared" si="3"/>
        <v>0</v>
      </c>
      <c r="K17" s="6"/>
      <c r="L17" s="7">
        <f t="shared" si="4"/>
        <v>0</v>
      </c>
      <c r="M17" s="13"/>
      <c r="N17" s="22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9.5</v>
      </c>
      <c r="V17" s="6">
        <f t="shared" si="10"/>
        <v>7</v>
      </c>
      <c r="W17" s="6">
        <f t="shared" si="11"/>
        <v>1</v>
      </c>
      <c r="X17" s="16">
        <f t="shared" si="12"/>
        <v>0.5</v>
      </c>
    </row>
    <row r="18" spans="1:24" x14ac:dyDescent="0.3">
      <c r="A18" s="19">
        <f t="shared" si="0"/>
        <v>8</v>
      </c>
      <c r="B18" s="13"/>
      <c r="C18" s="13"/>
      <c r="D18" s="13"/>
      <c r="E18" s="13"/>
      <c r="F18" s="23">
        <f t="shared" si="1"/>
        <v>0</v>
      </c>
      <c r="G18" s="13"/>
      <c r="H18" s="23">
        <f t="shared" si="2"/>
        <v>0</v>
      </c>
      <c r="I18" s="13"/>
      <c r="J18" s="23">
        <f t="shared" si="3"/>
        <v>0</v>
      </c>
      <c r="K18" s="6"/>
      <c r="L18" s="7">
        <f t="shared" si="4"/>
        <v>0</v>
      </c>
      <c r="M18" s="13"/>
      <c r="N18" s="23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>
        <f t="shared" si="12"/>
        <v>0</v>
      </c>
    </row>
    <row r="19" spans="1:24" x14ac:dyDescent="0.3">
      <c r="A19" s="19">
        <f t="shared" si="0"/>
        <v>9</v>
      </c>
      <c r="B19" s="13"/>
      <c r="C19" s="13"/>
      <c r="D19" s="13"/>
      <c r="E19" s="13"/>
      <c r="F19" s="23">
        <f t="shared" si="1"/>
        <v>0</v>
      </c>
      <c r="G19" s="13"/>
      <c r="H19" s="23">
        <f t="shared" si="2"/>
        <v>0</v>
      </c>
      <c r="I19" s="13"/>
      <c r="J19" s="23">
        <f t="shared" si="3"/>
        <v>0</v>
      </c>
      <c r="K19" s="6"/>
      <c r="L19" s="7">
        <f t="shared" si="4"/>
        <v>0</v>
      </c>
      <c r="M19" s="13"/>
      <c r="N19" s="22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3">
      <c r="A20" s="19">
        <f t="shared" si="0"/>
        <v>10</v>
      </c>
      <c r="B20" s="13"/>
      <c r="C20" s="13"/>
      <c r="D20" s="21"/>
      <c r="E20" s="6"/>
      <c r="F20" s="22">
        <f t="shared" si="1"/>
        <v>0</v>
      </c>
      <c r="G20" s="21"/>
      <c r="H20" s="22">
        <f t="shared" si="2"/>
        <v>0</v>
      </c>
      <c r="I20" s="6"/>
      <c r="J20" s="23">
        <f t="shared" si="3"/>
        <v>0</v>
      </c>
      <c r="K20" s="6"/>
      <c r="L20" s="7">
        <f t="shared" si="4"/>
        <v>0</v>
      </c>
      <c r="M20" s="13"/>
      <c r="N20" s="22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>
        <f t="shared" si="12"/>
        <v>0</v>
      </c>
    </row>
    <row r="21" spans="1:24" x14ac:dyDescent="0.3">
      <c r="A21" s="19">
        <f t="shared" si="0"/>
        <v>11</v>
      </c>
      <c r="B21" s="13"/>
      <c r="C21" s="13"/>
      <c r="D21" s="13"/>
      <c r="E21" s="6"/>
      <c r="F21" s="23">
        <f t="shared" si="1"/>
        <v>0</v>
      </c>
      <c r="G21" s="13"/>
      <c r="H21" s="23">
        <f t="shared" si="2"/>
        <v>0</v>
      </c>
      <c r="I21" s="6"/>
      <c r="J21" s="23">
        <f t="shared" si="3"/>
        <v>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3">
      <c r="A22" s="19">
        <f t="shared" si="0"/>
        <v>12</v>
      </c>
      <c r="B22" s="13"/>
      <c r="C22" s="13"/>
      <c r="D22" s="13"/>
      <c r="E22" s="13"/>
      <c r="F22" s="23">
        <f t="shared" si="1"/>
        <v>0</v>
      </c>
      <c r="G22" s="13"/>
      <c r="H22" s="23">
        <f t="shared" si="2"/>
        <v>0</v>
      </c>
      <c r="I22" s="13"/>
      <c r="J22" s="23">
        <f t="shared" si="3"/>
        <v>0</v>
      </c>
      <c r="K22" s="6"/>
      <c r="L22" s="7">
        <f t="shared" si="4"/>
        <v>0</v>
      </c>
      <c r="M22" s="13"/>
      <c r="N22" s="23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3">
      <c r="A23" s="19">
        <f t="shared" si="0"/>
        <v>13</v>
      </c>
      <c r="B23" s="13"/>
      <c r="C23" s="13"/>
      <c r="D23" s="21"/>
      <c r="E23" s="6"/>
      <c r="F23" s="22">
        <f t="shared" si="1"/>
        <v>0</v>
      </c>
      <c r="G23" s="21"/>
      <c r="H23" s="22">
        <f t="shared" si="2"/>
        <v>0</v>
      </c>
      <c r="I23" s="6"/>
      <c r="J23" s="23">
        <f t="shared" si="3"/>
        <v>0</v>
      </c>
      <c r="K23" s="6"/>
      <c r="L23" s="7">
        <f t="shared" si="4"/>
        <v>0</v>
      </c>
      <c r="M23" s="13"/>
      <c r="N23" s="22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3">
      <c r="A24" s="19">
        <f t="shared" si="0"/>
        <v>14</v>
      </c>
      <c r="B24" s="13"/>
      <c r="C24" s="13"/>
      <c r="D24" s="13"/>
      <c r="E24" s="6"/>
      <c r="F24" s="23">
        <f t="shared" si="1"/>
        <v>0</v>
      </c>
      <c r="G24" s="13"/>
      <c r="H24" s="23">
        <f t="shared" si="2"/>
        <v>0</v>
      </c>
      <c r="I24" s="6"/>
      <c r="J24" s="23">
        <f t="shared" si="3"/>
        <v>0</v>
      </c>
      <c r="K24" s="6"/>
      <c r="L24" s="7">
        <f t="shared" si="4"/>
        <v>0</v>
      </c>
      <c r="M24" s="13"/>
      <c r="N24" s="22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3">
      <c r="A25" s="19">
        <f t="shared" si="0"/>
        <v>15</v>
      </c>
      <c r="B25" s="13"/>
      <c r="C25" s="13"/>
      <c r="D25" s="21"/>
      <c r="E25" s="6"/>
      <c r="F25" s="22">
        <f t="shared" si="1"/>
        <v>0</v>
      </c>
      <c r="G25" s="21"/>
      <c r="H25" s="22">
        <f t="shared" si="2"/>
        <v>0</v>
      </c>
      <c r="I25" s="6"/>
      <c r="J25" s="23">
        <f t="shared" si="3"/>
        <v>0</v>
      </c>
      <c r="K25" s="6"/>
      <c r="L25" s="7">
        <f t="shared" si="4"/>
        <v>0</v>
      </c>
      <c r="M25" s="13"/>
      <c r="N25" s="22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3">
      <c r="A26" s="19">
        <f t="shared" si="0"/>
        <v>16</v>
      </c>
      <c r="B26" s="13"/>
      <c r="C26" s="44"/>
      <c r="D26" s="13"/>
      <c r="E26" s="6"/>
      <c r="F26" s="23">
        <f t="shared" si="1"/>
        <v>0</v>
      </c>
      <c r="G26" s="13"/>
      <c r="H26" s="23">
        <f t="shared" si="2"/>
        <v>0</v>
      </c>
      <c r="I26" s="6"/>
      <c r="J26" s="23">
        <f t="shared" si="3"/>
        <v>0</v>
      </c>
      <c r="K26" s="6"/>
      <c r="L26" s="7">
        <f t="shared" si="4"/>
        <v>0</v>
      </c>
      <c r="M26" s="13"/>
      <c r="N26" s="22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>
        <f t="shared" si="12"/>
        <v>0</v>
      </c>
    </row>
    <row r="27" spans="1:24" x14ac:dyDescent="0.3">
      <c r="A27" s="19">
        <f t="shared" si="0"/>
        <v>17</v>
      </c>
      <c r="B27" s="13"/>
      <c r="C27" s="13"/>
      <c r="D27" s="13"/>
      <c r="E27" s="6"/>
      <c r="F27" s="23">
        <f t="shared" si="1"/>
        <v>0</v>
      </c>
      <c r="G27" s="13"/>
      <c r="H27" s="23">
        <f t="shared" si="2"/>
        <v>0</v>
      </c>
      <c r="I27" s="6"/>
      <c r="J27" s="23">
        <f t="shared" si="3"/>
        <v>0</v>
      </c>
      <c r="K27" s="6"/>
      <c r="L27" s="7">
        <f t="shared" si="4"/>
        <v>0</v>
      </c>
      <c r="M27" s="13"/>
      <c r="N27" s="22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3">
      <c r="A28" s="19">
        <f t="shared" si="0"/>
        <v>18</v>
      </c>
      <c r="B28" s="13"/>
      <c r="C28" s="13"/>
      <c r="D28" s="13"/>
      <c r="E28" s="6"/>
      <c r="F28" s="23">
        <f t="shared" si="1"/>
        <v>0</v>
      </c>
      <c r="G28" s="13"/>
      <c r="H28" s="23">
        <f t="shared" si="2"/>
        <v>0</v>
      </c>
      <c r="I28" s="6"/>
      <c r="J28" s="23">
        <f t="shared" si="3"/>
        <v>0</v>
      </c>
      <c r="K28" s="6"/>
      <c r="L28" s="7">
        <f t="shared" si="4"/>
        <v>0</v>
      </c>
      <c r="M28" s="13"/>
      <c r="N28" s="22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3">
      <c r="A29" s="19">
        <f t="shared" si="0"/>
        <v>19</v>
      </c>
      <c r="B29" s="13"/>
      <c r="C29" s="13"/>
      <c r="D29" s="13"/>
      <c r="E29" s="13"/>
      <c r="F29" s="23">
        <f t="shared" si="1"/>
        <v>0</v>
      </c>
      <c r="G29" s="13"/>
      <c r="H29" s="23">
        <f t="shared" si="2"/>
        <v>0</v>
      </c>
      <c r="I29" s="13"/>
      <c r="J29" s="23">
        <f t="shared" si="3"/>
        <v>0</v>
      </c>
      <c r="K29" s="6"/>
      <c r="L29" s="7">
        <f t="shared" si="4"/>
        <v>0</v>
      </c>
      <c r="M29" s="13"/>
      <c r="N29" s="22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3">
      <c r="A30" s="13">
        <f t="shared" si="0"/>
        <v>20</v>
      </c>
      <c r="B30" s="13"/>
      <c r="C30" s="13"/>
      <c r="D30" s="13"/>
      <c r="E30" s="13"/>
      <c r="F30" s="23">
        <f t="shared" si="1"/>
        <v>0</v>
      </c>
      <c r="G30" s="13"/>
      <c r="H30" s="23">
        <v>0</v>
      </c>
      <c r="I30" s="13"/>
      <c r="J30" s="23">
        <f t="shared" si="3"/>
        <v>0</v>
      </c>
      <c r="K30" s="6"/>
      <c r="L30" s="7">
        <f t="shared" si="4"/>
        <v>0</v>
      </c>
      <c r="M30" s="13"/>
      <c r="N30" s="22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3">
      <c r="A31" s="19">
        <f t="shared" si="0"/>
        <v>21</v>
      </c>
      <c r="B31" s="13"/>
      <c r="C31" s="13"/>
      <c r="D31" s="21"/>
      <c r="E31" s="6"/>
      <c r="F31" s="22">
        <f t="shared" si="1"/>
        <v>0</v>
      </c>
      <c r="G31" s="21"/>
      <c r="H31" s="22">
        <f t="shared" ref="H31:H41" si="13">IF(G31=0,,($G$9-G31)*$G$7*100/$G$9)</f>
        <v>0</v>
      </c>
      <c r="I31" s="6"/>
      <c r="J31" s="22">
        <f>IF(I31=0,,($G$9-I31)*$G$7*100/$G$9)</f>
        <v>0</v>
      </c>
      <c r="K31" s="6"/>
      <c r="L31" s="7">
        <f t="shared" si="4"/>
        <v>0</v>
      </c>
      <c r="M31" s="21"/>
      <c r="N31" s="22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3">
      <c r="A32" s="19">
        <f t="shared" si="0"/>
        <v>22</v>
      </c>
      <c r="B32" s="13"/>
      <c r="C32" s="13"/>
      <c r="D32" s="13"/>
      <c r="E32" s="6"/>
      <c r="F32" s="23">
        <f t="shared" si="1"/>
        <v>0</v>
      </c>
      <c r="G32" s="13"/>
      <c r="H32" s="23">
        <f t="shared" si="13"/>
        <v>0</v>
      </c>
      <c r="I32" s="6"/>
      <c r="J32" s="23">
        <f>IF(I32=0,,($I$9-I32)*$I$7*100/$I$9)</f>
        <v>0</v>
      </c>
      <c r="K32" s="6"/>
      <c r="L32" s="7">
        <f t="shared" si="4"/>
        <v>0</v>
      </c>
      <c r="M32" s="13"/>
      <c r="N32" s="23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3">
      <c r="A33" s="19">
        <f t="shared" si="0"/>
        <v>23</v>
      </c>
      <c r="B33" s="13"/>
      <c r="C33" s="13"/>
      <c r="D33" s="13"/>
      <c r="E33" s="6"/>
      <c r="F33" s="23">
        <f t="shared" si="1"/>
        <v>0</v>
      </c>
      <c r="G33" s="13"/>
      <c r="H33" s="23">
        <f t="shared" si="13"/>
        <v>0</v>
      </c>
      <c r="I33" s="6"/>
      <c r="J33" s="23">
        <f>IF(I33=0,,($I$9-I33)*$I$7*100/$I$9)</f>
        <v>0</v>
      </c>
      <c r="K33" s="6"/>
      <c r="L33" s="7">
        <f t="shared" si="4"/>
        <v>0</v>
      </c>
      <c r="M33" s="13"/>
      <c r="N33" s="22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3">
      <c r="A34" s="19">
        <f t="shared" si="0"/>
        <v>24</v>
      </c>
      <c r="B34" s="13"/>
      <c r="C34" s="13"/>
      <c r="D34" s="13"/>
      <c r="E34" s="6"/>
      <c r="F34" s="23">
        <f t="shared" si="1"/>
        <v>0</v>
      </c>
      <c r="G34" s="13"/>
      <c r="H34" s="23">
        <f t="shared" si="13"/>
        <v>0</v>
      </c>
      <c r="I34" s="6"/>
      <c r="J34" s="23">
        <f>IF(I34=0,,($I$9-I34)*$I$7*100/$I$9)</f>
        <v>0</v>
      </c>
      <c r="K34" s="6"/>
      <c r="L34" s="7">
        <f t="shared" si="4"/>
        <v>0</v>
      </c>
      <c r="M34" s="13"/>
      <c r="N34" s="22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3">
      <c r="A35" s="19">
        <f t="shared" si="0"/>
        <v>25</v>
      </c>
      <c r="B35" s="13"/>
      <c r="C35" s="13"/>
      <c r="D35" s="13"/>
      <c r="E35" s="6"/>
      <c r="F35" s="23">
        <f t="shared" si="1"/>
        <v>0</v>
      </c>
      <c r="G35" s="13"/>
      <c r="H35" s="23">
        <f t="shared" si="13"/>
        <v>0</v>
      </c>
      <c r="I35" s="6"/>
      <c r="J35" s="23">
        <f>IF(I35=0,,($I$9-I35)*$I$7*100/$I$9)</f>
        <v>0</v>
      </c>
      <c r="K35" s="6"/>
      <c r="L35" s="7">
        <f t="shared" si="4"/>
        <v>0</v>
      </c>
      <c r="M35" s="13"/>
      <c r="N35" s="22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3">
      <c r="A36" s="19">
        <f t="shared" si="0"/>
        <v>26</v>
      </c>
      <c r="B36" s="13"/>
      <c r="C36" s="13"/>
      <c r="D36" s="13"/>
      <c r="E36" s="13"/>
      <c r="F36" s="23">
        <f t="shared" si="1"/>
        <v>0</v>
      </c>
      <c r="G36" s="13"/>
      <c r="H36" s="23">
        <f t="shared" si="13"/>
        <v>0</v>
      </c>
      <c r="I36" s="13"/>
      <c r="J36" s="23">
        <f>IF(I36=0,,($I$9-I36)*$I$7*100/$I$9)</f>
        <v>0</v>
      </c>
      <c r="K36" s="6"/>
      <c r="L36" s="7">
        <f t="shared" si="4"/>
        <v>0</v>
      </c>
      <c r="M36" s="13"/>
      <c r="N36" s="22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3">
      <c r="A37" s="19">
        <f t="shared" si="0"/>
        <v>27</v>
      </c>
      <c r="B37" s="13"/>
      <c r="C37" s="13"/>
      <c r="D37" s="13"/>
      <c r="E37" s="6"/>
      <c r="F37" s="23">
        <f t="shared" si="1"/>
        <v>0</v>
      </c>
      <c r="G37" s="13"/>
      <c r="H37" s="23">
        <f t="shared" si="13"/>
        <v>0</v>
      </c>
      <c r="I37" s="6"/>
      <c r="J37" s="23"/>
      <c r="K37" s="6"/>
      <c r="L37" s="7">
        <f t="shared" si="4"/>
        <v>0</v>
      </c>
      <c r="M37" s="13"/>
      <c r="N37" s="22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3">
      <c r="A38" s="19">
        <f t="shared" si="0"/>
        <v>28</v>
      </c>
      <c r="B38" s="13"/>
      <c r="C38" s="13"/>
      <c r="D38" s="13"/>
      <c r="E38" s="13"/>
      <c r="F38" s="23">
        <f t="shared" si="1"/>
        <v>0</v>
      </c>
      <c r="G38" s="13"/>
      <c r="H38" s="23">
        <f t="shared" si="13"/>
        <v>0</v>
      </c>
      <c r="I38" s="13"/>
      <c r="J38" s="23">
        <f t="shared" ref="J38:J53" si="15">IF(I38=0,,($I$9-I38)*$I$7*100/$I$9)</f>
        <v>0</v>
      </c>
      <c r="K38" s="6"/>
      <c r="L38" s="7">
        <f t="shared" si="4"/>
        <v>0</v>
      </c>
      <c r="M38" s="13"/>
      <c r="N38" s="23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3">
      <c r="A39" s="19">
        <f t="shared" si="0"/>
        <v>29</v>
      </c>
      <c r="B39" s="13"/>
      <c r="C39" s="13"/>
      <c r="D39" s="13"/>
      <c r="E39" s="6"/>
      <c r="F39" s="23">
        <f t="shared" si="1"/>
        <v>0</v>
      </c>
      <c r="G39" s="13"/>
      <c r="H39" s="23">
        <f t="shared" si="13"/>
        <v>0</v>
      </c>
      <c r="I39" s="6"/>
      <c r="J39" s="23">
        <f t="shared" si="15"/>
        <v>0</v>
      </c>
      <c r="K39" s="6"/>
      <c r="L39" s="7">
        <f t="shared" si="4"/>
        <v>0</v>
      </c>
      <c r="M39" s="13"/>
      <c r="N39" s="22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3">
      <c r="A40" s="19">
        <f t="shared" si="0"/>
        <v>30</v>
      </c>
      <c r="B40" s="13"/>
      <c r="C40" s="13"/>
      <c r="D40" s="13"/>
      <c r="E40" s="6"/>
      <c r="F40" s="23">
        <f t="shared" si="1"/>
        <v>0</v>
      </c>
      <c r="G40" s="13"/>
      <c r="H40" s="23">
        <f t="shared" si="13"/>
        <v>0</v>
      </c>
      <c r="I40" s="6"/>
      <c r="J40" s="23">
        <f t="shared" si="15"/>
        <v>0</v>
      </c>
      <c r="K40" s="6"/>
      <c r="L40" s="7">
        <f t="shared" si="4"/>
        <v>0</v>
      </c>
      <c r="M40" s="13"/>
      <c r="N40" s="22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3">
      <c r="A41" s="19">
        <f t="shared" si="0"/>
        <v>31</v>
      </c>
      <c r="B41" s="13"/>
      <c r="C41" s="13"/>
      <c r="D41" s="13"/>
      <c r="E41" s="6"/>
      <c r="F41" s="23">
        <f t="shared" si="1"/>
        <v>0</v>
      </c>
      <c r="G41" s="13"/>
      <c r="H41" s="23">
        <f t="shared" si="13"/>
        <v>0</v>
      </c>
      <c r="I41" s="6"/>
      <c r="J41" s="23">
        <f t="shared" si="15"/>
        <v>0</v>
      </c>
      <c r="K41" s="6"/>
      <c r="L41" s="7">
        <f t="shared" si="4"/>
        <v>0</v>
      </c>
      <c r="M41" s="13"/>
      <c r="N41" s="22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3">
      <c r="A42" s="19">
        <f t="shared" si="0"/>
        <v>32</v>
      </c>
      <c r="B42" s="13"/>
      <c r="C42" s="13"/>
      <c r="D42" s="13"/>
      <c r="E42" s="13"/>
      <c r="F42" s="23">
        <f t="shared" si="1"/>
        <v>0</v>
      </c>
      <c r="G42" s="13"/>
      <c r="H42" s="23"/>
      <c r="I42" s="13"/>
      <c r="J42" s="23">
        <f t="shared" si="15"/>
        <v>0</v>
      </c>
      <c r="K42" s="6"/>
      <c r="L42" s="7">
        <f t="shared" si="4"/>
        <v>0</v>
      </c>
      <c r="M42" s="13"/>
      <c r="N42" s="23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3">
      <c r="A43" s="19">
        <f t="shared" si="0"/>
        <v>33</v>
      </c>
      <c r="B43" s="13"/>
      <c r="C43" s="13"/>
      <c r="D43" s="13"/>
      <c r="E43" s="6"/>
      <c r="F43" s="23">
        <f t="shared" si="1"/>
        <v>0</v>
      </c>
      <c r="G43" s="13"/>
      <c r="H43" s="23">
        <f t="shared" ref="H43:H53" si="16">IF(G43=0,,($G$9-G43)*$G$7*100/$G$9)</f>
        <v>0</v>
      </c>
      <c r="I43" s="6"/>
      <c r="J43" s="23">
        <f t="shared" si="15"/>
        <v>0</v>
      </c>
      <c r="K43" s="6"/>
      <c r="L43" s="7">
        <f t="shared" si="4"/>
        <v>0</v>
      </c>
      <c r="M43" s="13"/>
      <c r="N43" s="23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3">
      <c r="A44" s="19">
        <f t="shared" si="0"/>
        <v>34</v>
      </c>
      <c r="B44" s="13"/>
      <c r="C44" s="13"/>
      <c r="D44" s="13"/>
      <c r="E44" s="13"/>
      <c r="F44" s="23">
        <f t="shared" si="1"/>
        <v>0</v>
      </c>
      <c r="G44" s="13"/>
      <c r="H44" s="23">
        <f t="shared" si="16"/>
        <v>0</v>
      </c>
      <c r="I44" s="13"/>
      <c r="J44" s="23">
        <f t="shared" si="15"/>
        <v>0</v>
      </c>
      <c r="K44" s="6"/>
      <c r="L44" s="7">
        <f t="shared" si="4"/>
        <v>0</v>
      </c>
      <c r="M44" s="13"/>
      <c r="N44" s="23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3">
      <c r="A45" s="19">
        <f t="shared" si="0"/>
        <v>35</v>
      </c>
      <c r="B45" s="13"/>
      <c r="C45" s="13"/>
      <c r="D45" s="13"/>
      <c r="E45" s="6"/>
      <c r="F45" s="23">
        <f t="shared" si="1"/>
        <v>0</v>
      </c>
      <c r="G45" s="13"/>
      <c r="H45" s="23">
        <f t="shared" si="16"/>
        <v>0</v>
      </c>
      <c r="I45" s="6"/>
      <c r="J45" s="23">
        <f t="shared" si="15"/>
        <v>0</v>
      </c>
      <c r="K45" s="6"/>
      <c r="L45" s="7">
        <f t="shared" si="4"/>
        <v>0</v>
      </c>
      <c r="M45" s="13"/>
      <c r="N45" s="22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3">
      <c r="A46" s="19">
        <f t="shared" si="0"/>
        <v>36</v>
      </c>
      <c r="B46" s="13"/>
      <c r="C46" s="13"/>
      <c r="D46" s="13"/>
      <c r="E46" s="6"/>
      <c r="F46" s="23">
        <f t="shared" si="1"/>
        <v>0</v>
      </c>
      <c r="G46" s="13"/>
      <c r="H46" s="23">
        <f t="shared" si="16"/>
        <v>0</v>
      </c>
      <c r="I46" s="6"/>
      <c r="J46" s="23">
        <f t="shared" si="15"/>
        <v>0</v>
      </c>
      <c r="K46" s="6"/>
      <c r="L46" s="7">
        <f t="shared" si="4"/>
        <v>0</v>
      </c>
      <c r="M46" s="13"/>
      <c r="N46" s="23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3">
      <c r="A47" s="19">
        <f t="shared" si="0"/>
        <v>37</v>
      </c>
      <c r="B47" s="13"/>
      <c r="C47" s="13"/>
      <c r="D47" s="13"/>
      <c r="E47" s="6"/>
      <c r="F47" s="23">
        <f t="shared" si="1"/>
        <v>0</v>
      </c>
      <c r="G47" s="13"/>
      <c r="H47" s="23">
        <f t="shared" si="16"/>
        <v>0</v>
      </c>
      <c r="I47" s="6"/>
      <c r="J47" s="23">
        <f t="shared" si="15"/>
        <v>0</v>
      </c>
      <c r="K47" s="6"/>
      <c r="L47" s="7">
        <f t="shared" si="4"/>
        <v>0</v>
      </c>
      <c r="M47" s="13"/>
      <c r="N47" s="22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3">
      <c r="A48" s="19">
        <f t="shared" si="0"/>
        <v>38</v>
      </c>
      <c r="B48" s="13"/>
      <c r="C48" s="13"/>
      <c r="D48" s="13"/>
      <c r="E48" s="13"/>
      <c r="F48" s="23">
        <f t="shared" si="1"/>
        <v>0</v>
      </c>
      <c r="G48" s="13"/>
      <c r="H48" s="23">
        <f t="shared" si="16"/>
        <v>0</v>
      </c>
      <c r="I48" s="13"/>
      <c r="J48" s="23">
        <f t="shared" si="15"/>
        <v>0</v>
      </c>
      <c r="K48" s="6"/>
      <c r="L48" s="7">
        <f t="shared" si="4"/>
        <v>0</v>
      </c>
      <c r="M48" s="13"/>
      <c r="N48" s="23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3">
      <c r="A49" s="19">
        <f t="shared" si="0"/>
        <v>39</v>
      </c>
      <c r="B49" s="13"/>
      <c r="C49" s="13"/>
      <c r="D49" s="13"/>
      <c r="E49" s="13"/>
      <c r="F49" s="23">
        <f t="shared" si="1"/>
        <v>0</v>
      </c>
      <c r="G49" s="13"/>
      <c r="H49" s="23">
        <f t="shared" si="16"/>
        <v>0</v>
      </c>
      <c r="I49" s="13"/>
      <c r="J49" s="23">
        <f t="shared" si="15"/>
        <v>0</v>
      </c>
      <c r="K49" s="6"/>
      <c r="L49" s="7">
        <f t="shared" si="4"/>
        <v>0</v>
      </c>
      <c r="M49" s="13"/>
      <c r="N49" s="23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3">
      <c r="A50" s="19">
        <f t="shared" si="0"/>
        <v>40</v>
      </c>
      <c r="B50" s="13"/>
      <c r="C50" s="13"/>
      <c r="D50" s="13"/>
      <c r="E50" s="6"/>
      <c r="F50" s="23">
        <f t="shared" si="1"/>
        <v>0</v>
      </c>
      <c r="G50" s="13"/>
      <c r="H50" s="23">
        <f t="shared" si="16"/>
        <v>0</v>
      </c>
      <c r="I50" s="6"/>
      <c r="J50" s="23">
        <f t="shared" si="15"/>
        <v>0</v>
      </c>
      <c r="K50" s="6"/>
      <c r="L50" s="7">
        <f t="shared" si="4"/>
        <v>0</v>
      </c>
      <c r="M50" s="13"/>
      <c r="N50" s="22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3">
      <c r="A51" s="19">
        <f t="shared" si="0"/>
        <v>41</v>
      </c>
      <c r="B51" s="13"/>
      <c r="C51" s="13"/>
      <c r="D51" s="13"/>
      <c r="E51" s="6"/>
      <c r="F51" s="23">
        <f t="shared" si="1"/>
        <v>0</v>
      </c>
      <c r="G51" s="13"/>
      <c r="H51" s="23">
        <f t="shared" si="16"/>
        <v>0</v>
      </c>
      <c r="I51" s="6"/>
      <c r="J51" s="23">
        <f t="shared" si="15"/>
        <v>0</v>
      </c>
      <c r="K51" s="6"/>
      <c r="L51" s="7">
        <f t="shared" si="4"/>
        <v>0</v>
      </c>
      <c r="M51" s="13"/>
      <c r="N51" s="22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3">
      <c r="A52" s="20">
        <f t="shared" si="0"/>
        <v>42</v>
      </c>
      <c r="B52" s="13"/>
      <c r="C52" s="13"/>
      <c r="D52" s="13"/>
      <c r="E52" s="13"/>
      <c r="F52" s="23">
        <f t="shared" si="1"/>
        <v>0</v>
      </c>
      <c r="G52" s="13"/>
      <c r="H52" s="23">
        <f t="shared" si="16"/>
        <v>0</v>
      </c>
      <c r="I52" s="13"/>
      <c r="J52" s="23">
        <f t="shared" si="15"/>
        <v>0</v>
      </c>
      <c r="K52" s="6"/>
      <c r="L52" s="7">
        <f t="shared" si="4"/>
        <v>0</v>
      </c>
      <c r="M52" s="13"/>
      <c r="N52" s="23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3">
      <c r="A53" s="20">
        <f t="shared" si="0"/>
        <v>43</v>
      </c>
      <c r="B53" s="13"/>
      <c r="C53" s="13"/>
      <c r="D53" s="13"/>
      <c r="E53" s="13"/>
      <c r="F53" s="23">
        <f t="shared" si="1"/>
        <v>0</v>
      </c>
      <c r="G53" s="13"/>
      <c r="H53" s="23">
        <f t="shared" si="16"/>
        <v>0</v>
      </c>
      <c r="I53" s="13"/>
      <c r="J53" s="23">
        <f t="shared" si="15"/>
        <v>0</v>
      </c>
      <c r="K53" s="6"/>
      <c r="L53" s="7">
        <f t="shared" si="4"/>
        <v>0</v>
      </c>
      <c r="M53" s="13"/>
      <c r="N53" s="22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3">
      <c r="A54" s="21">
        <f t="shared" si="0"/>
        <v>44</v>
      </c>
      <c r="B54" s="13"/>
      <c r="C54" s="13"/>
      <c r="D54" s="13"/>
      <c r="E54" s="13"/>
      <c r="F54" s="23">
        <f t="shared" ref="F54:F56" si="17">IF(E54=0,,($E$9-E54)*$E$7*100/$E$9)</f>
        <v>0</v>
      </c>
      <c r="G54" s="13"/>
      <c r="H54" s="23">
        <f t="shared" ref="H54:H56" si="18">IF(G54=0,,($G$9-G54)*$G$7*100/$G$9)</f>
        <v>0</v>
      </c>
      <c r="I54" s="13"/>
      <c r="J54" s="23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3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3">
      <c r="A55" s="20">
        <f t="shared" si="0"/>
        <v>45</v>
      </c>
      <c r="B55" s="13"/>
      <c r="C55" s="13"/>
      <c r="D55" s="13"/>
      <c r="E55" s="13"/>
      <c r="F55" s="23">
        <f t="shared" si="17"/>
        <v>0</v>
      </c>
      <c r="G55" s="13"/>
      <c r="H55" s="23">
        <f t="shared" si="18"/>
        <v>0</v>
      </c>
      <c r="I55" s="13"/>
      <c r="J55" s="23">
        <f t="shared" si="19"/>
        <v>0</v>
      </c>
      <c r="K55" s="6"/>
      <c r="L55" s="7">
        <f t="shared" si="20"/>
        <v>0</v>
      </c>
      <c r="M55" s="13"/>
      <c r="N55" s="23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3">
      <c r="A56" s="20">
        <f t="shared" si="0"/>
        <v>46</v>
      </c>
      <c r="B56" s="13"/>
      <c r="C56" s="13"/>
      <c r="D56" s="13"/>
      <c r="E56" s="13"/>
      <c r="F56" s="23">
        <f t="shared" si="17"/>
        <v>0</v>
      </c>
      <c r="G56" s="13"/>
      <c r="H56" s="23">
        <f t="shared" si="18"/>
        <v>0</v>
      </c>
      <c r="I56" s="13"/>
      <c r="J56" s="23">
        <f t="shared" si="19"/>
        <v>0</v>
      </c>
      <c r="K56" s="6"/>
      <c r="L56" s="7">
        <f t="shared" si="20"/>
        <v>0</v>
      </c>
      <c r="M56" s="13"/>
      <c r="N56" s="23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3">
      <c r="A57" s="60" t="s">
        <v>11</v>
      </c>
      <c r="B57" s="60"/>
      <c r="C57" s="61"/>
      <c r="E57">
        <f>COUNTA(E11:E56)</f>
        <v>1</v>
      </c>
      <c r="G57">
        <f>COUNTA(G11:G56)</f>
        <v>7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3">
      <c r="A58" s="70" t="s">
        <v>18</v>
      </c>
      <c r="B58" s="70"/>
      <c r="C58" s="70"/>
      <c r="E58" s="15">
        <f>E57/$G$2</f>
        <v>0.14285714285714285</v>
      </c>
      <c r="G58" s="15">
        <f>G57/$G$2</f>
        <v>1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21" sqref="F21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8" width="11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.2" x14ac:dyDescent="0.6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2" x14ac:dyDescent="0.3">
      <c r="E2" s="67" t="s">
        <v>14</v>
      </c>
      <c r="F2" s="67"/>
      <c r="G2" s="14">
        <f>COUNTA(B11:B30)</f>
        <v>3</v>
      </c>
    </row>
    <row r="3" spans="1:22" x14ac:dyDescent="0.3">
      <c r="B3" s="2"/>
      <c r="E3" s="67" t="s">
        <v>16</v>
      </c>
      <c r="F3" s="67"/>
      <c r="G3" s="14">
        <f>COUNTA(E8:R8)</f>
        <v>1</v>
      </c>
    </row>
    <row r="4" spans="1:22" x14ac:dyDescent="0.3">
      <c r="B4" s="2"/>
      <c r="C4" s="3"/>
    </row>
    <row r="6" spans="1:22" x14ac:dyDescent="0.3">
      <c r="D6" s="1" t="s">
        <v>0</v>
      </c>
      <c r="E6" s="55" t="s">
        <v>479</v>
      </c>
      <c r="F6" s="55"/>
      <c r="G6" s="55"/>
      <c r="H6" s="55"/>
      <c r="I6" s="55"/>
      <c r="J6" s="55"/>
      <c r="K6" s="55"/>
      <c r="L6" s="55"/>
      <c r="M6" s="57"/>
      <c r="N6" s="58"/>
      <c r="O6" s="55"/>
      <c r="P6" s="55"/>
      <c r="Q6" s="55"/>
      <c r="R6" s="55"/>
    </row>
    <row r="7" spans="1:22" x14ac:dyDescent="0.3">
      <c r="D7" s="1" t="s">
        <v>10</v>
      </c>
      <c r="E7" s="57">
        <v>2</v>
      </c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</row>
    <row r="8" spans="1:22" x14ac:dyDescent="0.3">
      <c r="D8" s="1" t="s">
        <v>1</v>
      </c>
      <c r="E8" s="59">
        <v>45983</v>
      </c>
      <c r="F8" s="59"/>
      <c r="G8" s="68"/>
      <c r="H8" s="69"/>
      <c r="I8" s="68"/>
      <c r="J8" s="69"/>
      <c r="K8" s="68"/>
      <c r="L8" s="69"/>
      <c r="M8" s="68"/>
      <c r="N8" s="69"/>
      <c r="O8" s="59"/>
      <c r="P8" s="59"/>
      <c r="Q8" s="59"/>
      <c r="R8" s="59"/>
    </row>
    <row r="9" spans="1:22" x14ac:dyDescent="0.3">
      <c r="D9" s="1" t="s">
        <v>2</v>
      </c>
      <c r="E9" s="55">
        <v>4</v>
      </c>
      <c r="F9" s="55"/>
      <c r="G9" s="57"/>
      <c r="H9" s="58"/>
      <c r="I9" s="57"/>
      <c r="J9" s="58"/>
      <c r="K9" s="57"/>
      <c r="L9" s="58"/>
      <c r="M9" s="57"/>
      <c r="N9" s="58"/>
      <c r="O9" s="55">
        <v>0</v>
      </c>
      <c r="P9" s="55"/>
      <c r="Q9" s="55">
        <v>0</v>
      </c>
      <c r="R9" s="5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3">
      <c r="A11" s="5">
        <f t="shared" ref="A11:A23" si="0">T11</f>
        <v>1</v>
      </c>
      <c r="B11" s="6" t="s">
        <v>492</v>
      </c>
      <c r="C11" s="6" t="s">
        <v>498</v>
      </c>
      <c r="D11" s="6" t="s">
        <v>493</v>
      </c>
      <c r="E11" s="13">
        <v>2</v>
      </c>
      <c r="F11" s="13">
        <f>IF(E11=0,,($E$9-E11)*$E$7*100/$E$9)</f>
        <v>100</v>
      </c>
      <c r="G11" s="13"/>
      <c r="H11" s="23">
        <f>IF(G11=0,,($G$9-G11)*$G$7*100/$G$9)</f>
        <v>0</v>
      </c>
      <c r="I11" s="6"/>
      <c r="J11" s="23">
        <f>IF(I11=0,,($I$9-I11)*$I$7*100/$I$9)</f>
        <v>0</v>
      </c>
      <c r="K11" s="6"/>
      <c r="L11" s="23">
        <f t="shared" ref="L11:L22" si="1">IF(K11=0,,($K$9-K11)*$K$7*100/$K$9)</f>
        <v>0</v>
      </c>
      <c r="M11" s="21"/>
      <c r="N11" s="23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100</v>
      </c>
      <c r="T11" s="6">
        <f t="shared" ref="T11:T29" si="4">ROW(B11)-10</f>
        <v>1</v>
      </c>
      <c r="U11" s="6">
        <f>COUNTA(E11,G11,I11,K11,M11,O11,Q11)</f>
        <v>1</v>
      </c>
      <c r="V11" s="16">
        <f t="shared" ref="V11:V29" si="5">U11/$G$3</f>
        <v>1</v>
      </c>
    </row>
    <row r="12" spans="1:22" x14ac:dyDescent="0.3">
      <c r="A12" s="5">
        <f t="shared" si="0"/>
        <v>2</v>
      </c>
      <c r="B12" s="6" t="s">
        <v>494</v>
      </c>
      <c r="C12" s="6" t="s">
        <v>495</v>
      </c>
      <c r="D12" s="6" t="s">
        <v>496</v>
      </c>
      <c r="E12" s="13">
        <v>3</v>
      </c>
      <c r="F12" s="13">
        <f>IF(E12=0,,($E$9-E12)*$E$7*100/$E$9)</f>
        <v>50</v>
      </c>
      <c r="G12" s="13"/>
      <c r="H12" s="23">
        <f>IF(G12=0,,($G$9-G12)*$G$7*100/$G$9)</f>
        <v>0</v>
      </c>
      <c r="I12" s="6"/>
      <c r="J12" s="23">
        <f>IF(I12=0,,($I$9-I12)*$I$7*100/$I$9)</f>
        <v>0</v>
      </c>
      <c r="K12" s="6"/>
      <c r="L12" s="23">
        <f t="shared" si="1"/>
        <v>0</v>
      </c>
      <c r="M12" s="21"/>
      <c r="N12" s="23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50</v>
      </c>
      <c r="T12" s="6">
        <f t="shared" si="4"/>
        <v>2</v>
      </c>
      <c r="U12" s="6">
        <f t="shared" ref="U12:U29" si="6">COUNTA(E12,G12,I12,K12,M12,O12,Q12)</f>
        <v>1</v>
      </c>
      <c r="V12" s="16">
        <f t="shared" si="5"/>
        <v>1</v>
      </c>
    </row>
    <row r="13" spans="1:22" x14ac:dyDescent="0.3">
      <c r="A13" s="5">
        <f t="shared" si="0"/>
        <v>3</v>
      </c>
      <c r="B13" s="6" t="s">
        <v>93</v>
      </c>
      <c r="C13" s="6" t="s">
        <v>497</v>
      </c>
      <c r="D13" s="6" t="s">
        <v>156</v>
      </c>
      <c r="E13" s="13">
        <v>3</v>
      </c>
      <c r="F13" s="13">
        <f>IF(E13=0,,($E$9-E13)*$E$7*100/$E$9)</f>
        <v>50</v>
      </c>
      <c r="G13" s="13"/>
      <c r="H13" s="23">
        <f>IF(G13=0,,($G$9-G13)*$G$7*100/$G$9)</f>
        <v>0</v>
      </c>
      <c r="I13" s="6"/>
      <c r="J13" s="23">
        <f>IF(I13=0,,($I$9-I13)*$I$7*100/$I$9)</f>
        <v>0</v>
      </c>
      <c r="K13" s="6"/>
      <c r="L13" s="23">
        <f t="shared" si="1"/>
        <v>0</v>
      </c>
      <c r="M13" s="21"/>
      <c r="N13" s="23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50</v>
      </c>
      <c r="T13" s="6">
        <f t="shared" si="4"/>
        <v>3</v>
      </c>
      <c r="U13" s="6">
        <f t="shared" si="6"/>
        <v>1</v>
      </c>
      <c r="V13" s="16">
        <f t="shared" si="5"/>
        <v>1</v>
      </c>
    </row>
    <row r="14" spans="1:22" x14ac:dyDescent="0.3">
      <c r="A14" s="5">
        <f t="shared" si="0"/>
        <v>4</v>
      </c>
      <c r="B14" s="6"/>
      <c r="C14" s="6"/>
      <c r="D14" s="6"/>
      <c r="E14" s="13"/>
      <c r="F14" s="13"/>
      <c r="G14" s="13"/>
      <c r="H14" s="23"/>
      <c r="I14" s="6"/>
      <c r="J14" s="23"/>
      <c r="K14" s="6"/>
      <c r="L14" s="23">
        <f t="shared" si="1"/>
        <v>0</v>
      </c>
      <c r="M14" s="21"/>
      <c r="N14" s="23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>
        <f t="shared" si="5"/>
        <v>0</v>
      </c>
    </row>
    <row r="15" spans="1:22" x14ac:dyDescent="0.3">
      <c r="A15" s="5">
        <f t="shared" si="0"/>
        <v>5</v>
      </c>
      <c r="B15" s="6"/>
      <c r="C15" s="6"/>
      <c r="D15" s="6"/>
      <c r="E15" s="13"/>
      <c r="F15" s="13"/>
      <c r="G15" s="13"/>
      <c r="H15" s="23">
        <f>IF(G15=0,,($G$9-G15)*$G$7*100/$G$9)</f>
        <v>0</v>
      </c>
      <c r="I15" s="6"/>
      <c r="J15" s="23">
        <f>IF(I15=0,,($I$9-I15)*$I$7*100/$I$9)</f>
        <v>0</v>
      </c>
      <c r="K15" s="6"/>
      <c r="L15" s="23">
        <f t="shared" si="1"/>
        <v>0</v>
      </c>
      <c r="M15" s="21"/>
      <c r="N15" s="23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>
        <f t="shared" si="5"/>
        <v>0</v>
      </c>
    </row>
    <row r="16" spans="1:22" x14ac:dyDescent="0.3">
      <c r="A16" s="5">
        <f t="shared" si="0"/>
        <v>6</v>
      </c>
      <c r="B16" s="6"/>
      <c r="C16" s="6"/>
      <c r="D16" s="6"/>
      <c r="E16" s="13"/>
      <c r="F16" s="13"/>
      <c r="G16" s="13"/>
      <c r="H16" s="23">
        <f>IF(G16=0,,($G$9-G16)*$G$7*100/$G$9)</f>
        <v>0</v>
      </c>
      <c r="I16" s="6"/>
      <c r="J16" s="23"/>
      <c r="K16" s="6"/>
      <c r="L16" s="23">
        <f t="shared" si="1"/>
        <v>0</v>
      </c>
      <c r="M16" s="21"/>
      <c r="N16" s="23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>
        <f t="shared" si="5"/>
        <v>0</v>
      </c>
    </row>
    <row r="17" spans="1:22" x14ac:dyDescent="0.3">
      <c r="A17" s="5">
        <f t="shared" si="0"/>
        <v>7</v>
      </c>
      <c r="B17" s="6"/>
      <c r="C17" s="6"/>
      <c r="D17" s="6"/>
      <c r="E17" s="13"/>
      <c r="F17" s="13"/>
      <c r="G17" s="13"/>
      <c r="H17" s="23"/>
      <c r="I17" s="6"/>
      <c r="J17" s="23"/>
      <c r="K17" s="6"/>
      <c r="L17" s="23">
        <f t="shared" si="1"/>
        <v>0</v>
      </c>
      <c r="M17" s="21"/>
      <c r="N17" s="23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>
        <f t="shared" si="5"/>
        <v>0</v>
      </c>
    </row>
    <row r="18" spans="1:22" x14ac:dyDescent="0.3">
      <c r="A18" s="5">
        <f t="shared" si="0"/>
        <v>8</v>
      </c>
      <c r="B18" s="6"/>
      <c r="C18" s="6"/>
      <c r="D18" s="6"/>
      <c r="E18" s="13"/>
      <c r="F18" s="13"/>
      <c r="G18" s="13"/>
      <c r="H18" s="23">
        <f>IF(G18=0,,($G$9-G18)*$G$7*100/$G$9)</f>
        <v>0</v>
      </c>
      <c r="I18" s="6"/>
      <c r="J18" s="23">
        <f>IF(I18=0,,($I$9-I18)*$I$7*100/$I$9)</f>
        <v>0</v>
      </c>
      <c r="K18" s="6"/>
      <c r="L18" s="23">
        <f t="shared" si="1"/>
        <v>0</v>
      </c>
      <c r="M18" s="21"/>
      <c r="N18" s="23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>
        <f t="shared" si="5"/>
        <v>0</v>
      </c>
    </row>
    <row r="19" spans="1:22" x14ac:dyDescent="0.3">
      <c r="A19" s="6">
        <f t="shared" si="0"/>
        <v>9</v>
      </c>
      <c r="B19" s="6"/>
      <c r="C19" s="6"/>
      <c r="D19" s="6"/>
      <c r="E19" s="13"/>
      <c r="F19" s="13"/>
      <c r="G19" s="13"/>
      <c r="H19" s="23">
        <f>IF(G19=0,,($G$9-G19)*$G$7*100/$G$9)</f>
        <v>0</v>
      </c>
      <c r="I19" s="6"/>
      <c r="J19" s="23">
        <f>IF(I19=0,,($I$9-I19)*$I$7*100/$I$9)</f>
        <v>0</v>
      </c>
      <c r="K19" s="6"/>
      <c r="L19" s="23">
        <f t="shared" si="1"/>
        <v>0</v>
      </c>
      <c r="M19" s="21"/>
      <c r="N19" s="23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>
        <f t="shared" si="5"/>
        <v>0</v>
      </c>
    </row>
    <row r="20" spans="1:22" x14ac:dyDescent="0.3">
      <c r="A20" s="5">
        <f t="shared" si="0"/>
        <v>10</v>
      </c>
      <c r="B20" s="6"/>
      <c r="C20" s="6"/>
      <c r="D20" s="6"/>
      <c r="E20" s="13"/>
      <c r="F20" s="13"/>
      <c r="G20" s="13"/>
      <c r="H20" s="23">
        <f>IF(G20=0,,($G$9-G20)*$G$7*100/$G$9)</f>
        <v>0</v>
      </c>
      <c r="I20" s="6"/>
      <c r="J20" s="23">
        <f>IF(I20=0,,($I$9-I20)*$I$7*100/$I$9)</f>
        <v>0</v>
      </c>
      <c r="K20" s="6"/>
      <c r="L20" s="23">
        <f t="shared" si="1"/>
        <v>0</v>
      </c>
      <c r="M20" s="21"/>
      <c r="N20" s="23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>
        <f t="shared" si="5"/>
        <v>0</v>
      </c>
    </row>
    <row r="21" spans="1:22" x14ac:dyDescent="0.3">
      <c r="A21" s="5">
        <f t="shared" si="0"/>
        <v>11</v>
      </c>
      <c r="B21" s="6"/>
      <c r="C21" s="6"/>
      <c r="D21" s="6"/>
      <c r="E21" s="13"/>
      <c r="F21" s="13"/>
      <c r="G21" s="13"/>
      <c r="H21" s="23"/>
      <c r="I21" s="6"/>
      <c r="J21" s="23">
        <f>IF(I21=0,,($I$9-I21)*$I$7*100/$I$9)</f>
        <v>0</v>
      </c>
      <c r="K21" s="6"/>
      <c r="L21" s="23">
        <f t="shared" si="1"/>
        <v>0</v>
      </c>
      <c r="M21" s="21"/>
      <c r="N21" s="23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>
        <f t="shared" si="5"/>
        <v>0</v>
      </c>
    </row>
    <row r="22" spans="1:22" x14ac:dyDescent="0.3">
      <c r="A22" s="5">
        <f t="shared" si="0"/>
        <v>12</v>
      </c>
      <c r="B22" s="6"/>
      <c r="C22" s="6"/>
      <c r="D22" s="6"/>
      <c r="E22" s="13"/>
      <c r="F22" s="13"/>
      <c r="G22" s="13"/>
      <c r="H22" s="23"/>
      <c r="I22" s="6"/>
      <c r="J22" s="23"/>
      <c r="K22" s="6"/>
      <c r="L22" s="23">
        <f t="shared" si="1"/>
        <v>0</v>
      </c>
      <c r="M22" s="21"/>
      <c r="N22" s="23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>
        <f t="shared" si="5"/>
        <v>0</v>
      </c>
    </row>
    <row r="23" spans="1:22" x14ac:dyDescent="0.3">
      <c r="A23" s="5">
        <f t="shared" si="0"/>
        <v>13</v>
      </c>
      <c r="B23" s="6"/>
      <c r="C23" s="6"/>
      <c r="D23" s="6"/>
      <c r="E23" s="13"/>
      <c r="F23" s="13"/>
      <c r="G23" s="13"/>
      <c r="H23" s="23"/>
      <c r="I23" s="6"/>
      <c r="J23" s="23"/>
      <c r="K23" s="6"/>
      <c r="L23" s="23"/>
      <c r="M23" s="21"/>
      <c r="N23" s="23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>
        <f t="shared" si="5"/>
        <v>0</v>
      </c>
    </row>
    <row r="24" spans="1:22" x14ac:dyDescent="0.3">
      <c r="A24" s="5">
        <v>14</v>
      </c>
      <c r="B24" s="6"/>
      <c r="C24" s="6"/>
      <c r="D24" s="6"/>
      <c r="E24" s="13"/>
      <c r="F24" s="13"/>
      <c r="G24" s="13"/>
      <c r="H24" s="23">
        <f>IF(G24=0,,($G$9-G24)*$G$7*100/$G$9)</f>
        <v>0</v>
      </c>
      <c r="I24" s="6"/>
      <c r="J24" s="23">
        <f>IF(I24=0,,($I$9-I24)*$I$7*100/$I$9)</f>
        <v>0</v>
      </c>
      <c r="K24" s="6"/>
      <c r="L24" s="23">
        <f>11/2</f>
        <v>5.5</v>
      </c>
      <c r="M24" s="21"/>
      <c r="N24" s="23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>
        <f t="shared" si="5"/>
        <v>0</v>
      </c>
    </row>
    <row r="25" spans="1:22" x14ac:dyDescent="0.3">
      <c r="A25" s="5">
        <v>15</v>
      </c>
      <c r="B25" s="6"/>
      <c r="C25" s="6"/>
      <c r="D25" s="6"/>
      <c r="E25" s="13"/>
      <c r="F25" s="13"/>
      <c r="G25" s="13"/>
      <c r="H25" s="23">
        <f>IF(G25=0,,($G$9-G25)*$G$7*100/$G$9)</f>
        <v>0</v>
      </c>
      <c r="I25" s="6"/>
      <c r="J25" s="23">
        <f>IF(I25=0,,($I$9-I25)*$I$7*100/$I$9)</f>
        <v>0</v>
      </c>
      <c r="K25" s="6"/>
      <c r="L25" s="23">
        <f>13/2</f>
        <v>6.5</v>
      </c>
      <c r="M25" s="21"/>
      <c r="N25" s="23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>
        <f t="shared" si="5"/>
        <v>0</v>
      </c>
    </row>
    <row r="26" spans="1:22" x14ac:dyDescent="0.3">
      <c r="A26" s="5">
        <v>16</v>
      </c>
      <c r="B26" s="6"/>
      <c r="C26" s="6"/>
      <c r="D26" s="6"/>
      <c r="E26" s="13"/>
      <c r="F26" s="13"/>
      <c r="G26" s="13"/>
      <c r="H26" s="23">
        <f>IF(G26=0,,($G$9-G26)*$G$7*100/$G$9)</f>
        <v>0</v>
      </c>
      <c r="I26" s="6"/>
      <c r="J26" s="23">
        <f>IF(I26=0,,($I$9-I26)*$I$7*100/$I$9)</f>
        <v>0</v>
      </c>
      <c r="K26" s="6"/>
      <c r="L26" s="23">
        <f>IF(K26=0,,($K$9-K26)*$K$7*100/$K$9)</f>
        <v>0</v>
      </c>
      <c r="M26" s="21"/>
      <c r="N26" s="23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>
        <f t="shared" si="5"/>
        <v>0</v>
      </c>
    </row>
    <row r="27" spans="1:22" x14ac:dyDescent="0.3">
      <c r="A27" s="5">
        <v>17</v>
      </c>
      <c r="B27" s="6"/>
      <c r="C27" s="6"/>
      <c r="D27" s="6"/>
      <c r="E27" s="13"/>
      <c r="F27" s="13"/>
      <c r="G27" s="13"/>
      <c r="H27" s="23">
        <f>IF(G27=0,,($G$9-G27)*$G$7*100/$G$9)</f>
        <v>0</v>
      </c>
      <c r="I27" s="6"/>
      <c r="J27" s="23">
        <f>IF(I27=0,,($I$9-I27)*$I$7*100/$I$9)</f>
        <v>0</v>
      </c>
      <c r="K27" s="6"/>
      <c r="L27" s="23">
        <f>IF(K27=0,,($K$9-K27)*$K$7*100/$K$9)</f>
        <v>0</v>
      </c>
      <c r="M27" s="21"/>
      <c r="N27" s="23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>
        <f t="shared" si="5"/>
        <v>0</v>
      </c>
    </row>
    <row r="28" spans="1:22" x14ac:dyDescent="0.3">
      <c r="A28" s="5">
        <v>18</v>
      </c>
      <c r="B28" s="6"/>
      <c r="C28" s="6"/>
      <c r="D28" s="6"/>
      <c r="E28" s="13"/>
      <c r="F28" s="13"/>
      <c r="G28" s="13"/>
      <c r="H28" s="23">
        <f>IF(G28=0,,($G$9-G28)*$G$7*100/$G$9)</f>
        <v>0</v>
      </c>
      <c r="I28" s="6"/>
      <c r="J28" s="23">
        <f>IF(I28=0,,($I$9-I28)*$I$7*100/$I$9)</f>
        <v>0</v>
      </c>
      <c r="K28" s="6"/>
      <c r="L28" s="23">
        <f>IF(K28=0,,($K$9-K28)*$K$7*100/$K$9)</f>
        <v>0</v>
      </c>
      <c r="M28" s="21"/>
      <c r="N28" s="23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>
        <f t="shared" si="5"/>
        <v>0</v>
      </c>
    </row>
    <row r="29" spans="1:22" x14ac:dyDescent="0.3">
      <c r="A29" s="5">
        <v>19</v>
      </c>
      <c r="B29" s="6"/>
      <c r="C29" s="6"/>
      <c r="D29" s="6"/>
      <c r="E29" s="13"/>
      <c r="F29" s="13"/>
      <c r="G29" s="13"/>
      <c r="H29" s="23"/>
      <c r="I29" s="6"/>
      <c r="J29" s="23"/>
      <c r="K29" s="6"/>
      <c r="L29" s="23">
        <f>IF(K29=0,,($K$9-K29)*$K$7*100/$K$9)</f>
        <v>0</v>
      </c>
      <c r="M29" s="21"/>
      <c r="N29" s="23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>
        <f t="shared" si="5"/>
        <v>0</v>
      </c>
    </row>
    <row r="30" spans="1:22" x14ac:dyDescent="0.3">
      <c r="A30" s="5">
        <f t="shared" ref="A30" si="7">T30</f>
        <v>20</v>
      </c>
      <c r="B30" s="6"/>
      <c r="C30" s="6"/>
      <c r="D30" s="6"/>
      <c r="E30" s="13"/>
      <c r="F30" s="13"/>
      <c r="G30" s="13"/>
      <c r="H30" s="23">
        <f>IF(G30=0,,($G$9-G30)*$G$7*100/$G$9)</f>
        <v>0</v>
      </c>
      <c r="I30" s="6"/>
      <c r="J30" s="23">
        <f>IF(I30=0,,($I$9-I30)*$I$7*100/$I$9)</f>
        <v>0</v>
      </c>
      <c r="K30" s="6"/>
      <c r="L30" s="23">
        <f>IF(K30=0,,($K$9-K30)*$K$7*100/$K$9)</f>
        <v>0</v>
      </c>
      <c r="M30" s="21"/>
      <c r="N30" s="23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>
        <f t="shared" ref="V30" si="10">U30/$G$3</f>
        <v>0</v>
      </c>
    </row>
    <row r="31" spans="1:22" x14ac:dyDescent="0.3">
      <c r="A31" s="60" t="s">
        <v>11</v>
      </c>
      <c r="B31" s="60"/>
      <c r="C31" s="61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3">
      <c r="A32" s="70" t="s">
        <v>18</v>
      </c>
      <c r="B32" s="70"/>
      <c r="C32" s="70"/>
      <c r="E32" s="15">
        <f>E31/$G$2</f>
        <v>1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30">
    <sortCondition descending="1" ref="S11:S3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6" width="14.77734375" customWidth="1"/>
    <col min="7" max="7" width="11.44140625" customWidth="1"/>
    <col min="8" max="8" width="17.6640625" customWidth="1"/>
    <col min="9" max="14" width="11.4414062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.2" x14ac:dyDescent="0.6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8" x14ac:dyDescent="0.3">
      <c r="G2" s="67" t="s">
        <v>15</v>
      </c>
      <c r="H2" s="67"/>
      <c r="I2" s="14">
        <f>COUNTA(B11:B40)</f>
        <v>0</v>
      </c>
    </row>
    <row r="3" spans="1:18" x14ac:dyDescent="0.3">
      <c r="B3" s="2"/>
      <c r="G3" s="67" t="s">
        <v>16</v>
      </c>
      <c r="H3" s="67"/>
      <c r="I3" s="14">
        <f>COUNTA(G8:N8)</f>
        <v>0</v>
      </c>
    </row>
    <row r="4" spans="1:18" x14ac:dyDescent="0.3">
      <c r="B4" s="2"/>
      <c r="C4" s="3"/>
    </row>
    <row r="6" spans="1:18" x14ac:dyDescent="0.3">
      <c r="D6" s="1" t="s">
        <v>0</v>
      </c>
      <c r="E6" s="55"/>
      <c r="F6" s="55"/>
      <c r="G6" s="55"/>
      <c r="H6" s="55"/>
      <c r="I6" s="57"/>
      <c r="J6" s="58"/>
      <c r="K6" s="55"/>
      <c r="L6" s="55"/>
      <c r="M6" s="55"/>
      <c r="N6" s="55"/>
    </row>
    <row r="7" spans="1:18" x14ac:dyDescent="0.3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</row>
    <row r="8" spans="1:18" x14ac:dyDescent="0.3">
      <c r="D8" s="1" t="s">
        <v>1</v>
      </c>
      <c r="E8" s="68"/>
      <c r="F8" s="69"/>
      <c r="G8" s="68"/>
      <c r="H8" s="69"/>
      <c r="I8" s="68"/>
      <c r="J8" s="69"/>
      <c r="K8" s="59"/>
      <c r="L8" s="59"/>
      <c r="M8" s="59"/>
      <c r="N8" s="59"/>
    </row>
    <row r="9" spans="1:18" x14ac:dyDescent="0.3">
      <c r="D9" s="1" t="s">
        <v>2</v>
      </c>
      <c r="E9" s="55"/>
      <c r="F9" s="55"/>
      <c r="G9" s="55"/>
      <c r="H9" s="55"/>
      <c r="I9" s="57"/>
      <c r="J9" s="58"/>
      <c r="K9" s="55"/>
      <c r="L9" s="55"/>
      <c r="M9" s="55"/>
      <c r="N9" s="55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3">
      <c r="A11" s="19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3">
      <c r="A12" s="19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3">
      <c r="A13" s="19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3">
      <c r="A14" s="19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3">
      <c r="A15" s="19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3">
      <c r="A16" s="19">
        <v>6</v>
      </c>
      <c r="B16" s="21"/>
      <c r="C16" s="21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3">
      <c r="A17" s="20">
        <v>7</v>
      </c>
      <c r="B17" s="21"/>
      <c r="C17" s="21"/>
      <c r="D17" s="21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3">
      <c r="A18" s="20">
        <v>8</v>
      </c>
      <c r="B18" s="21"/>
      <c r="C18" s="21"/>
      <c r="D18" s="21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3">
      <c r="A19" s="20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3">
      <c r="A20" s="20">
        <v>10</v>
      </c>
      <c r="B20" s="21"/>
      <c r="C20" s="21"/>
      <c r="D20" s="21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3">
      <c r="A21" s="20">
        <v>11</v>
      </c>
      <c r="B21" s="21"/>
      <c r="C21" s="21"/>
      <c r="D21" s="21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3">
      <c r="A22" s="20">
        <v>12</v>
      </c>
      <c r="B22" s="21"/>
      <c r="C22" s="21"/>
      <c r="D22" s="21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3">
      <c r="A23" s="20">
        <v>13</v>
      </c>
      <c r="B23" s="21"/>
      <c r="C23" s="21"/>
      <c r="D23" s="21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3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3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3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3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3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3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3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3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3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3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3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3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3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3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3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3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3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3">
      <c r="A41" s="60" t="s">
        <v>11</v>
      </c>
      <c r="B41" s="60"/>
      <c r="C41" s="61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3">
      <c r="A42" s="70" t="s">
        <v>18</v>
      </c>
      <c r="B42" s="70"/>
      <c r="C42" s="70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3">
      <c r="M59" t="s">
        <v>21</v>
      </c>
    </row>
    <row r="60" spans="13:13" x14ac:dyDescent="0.3">
      <c r="M60" t="s">
        <v>22</v>
      </c>
    </row>
    <row r="61" spans="13:13" x14ac:dyDescent="0.3">
      <c r="M61" t="s">
        <v>23</v>
      </c>
    </row>
    <row r="62" spans="13:13" x14ac:dyDescent="0.3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.2" x14ac:dyDescent="0.6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6" x14ac:dyDescent="0.3">
      <c r="E2" s="67" t="s">
        <v>14</v>
      </c>
      <c r="F2" s="67"/>
      <c r="G2" s="14">
        <f>COUNTA(B11:B23)</f>
        <v>0</v>
      </c>
    </row>
    <row r="3" spans="1:16" x14ac:dyDescent="0.3">
      <c r="B3" s="2"/>
      <c r="E3" s="67" t="s">
        <v>16</v>
      </c>
      <c r="F3" s="67"/>
      <c r="G3" s="14">
        <f>COUNTA(E8:L8)</f>
        <v>0</v>
      </c>
    </row>
    <row r="4" spans="1:16" x14ac:dyDescent="0.3">
      <c r="B4" s="2"/>
      <c r="C4" s="3"/>
    </row>
    <row r="6" spans="1:16" x14ac:dyDescent="0.3">
      <c r="D6" s="1" t="s">
        <v>0</v>
      </c>
      <c r="E6" s="55"/>
      <c r="F6" s="55"/>
      <c r="G6" s="57"/>
      <c r="H6" s="58"/>
      <c r="I6" s="55"/>
      <c r="J6" s="55"/>
      <c r="K6" s="55"/>
      <c r="L6" s="55"/>
    </row>
    <row r="7" spans="1:16" x14ac:dyDescent="0.3">
      <c r="D7" s="1" t="s">
        <v>10</v>
      </c>
      <c r="E7" s="57"/>
      <c r="F7" s="58"/>
      <c r="G7" s="57"/>
      <c r="H7" s="58"/>
      <c r="I7" s="57"/>
      <c r="J7" s="58"/>
      <c r="K7" s="57"/>
      <c r="L7" s="58"/>
    </row>
    <row r="8" spans="1:16" x14ac:dyDescent="0.3">
      <c r="D8" s="1" t="s">
        <v>1</v>
      </c>
      <c r="E8" s="68"/>
      <c r="F8" s="69"/>
      <c r="G8" s="68"/>
      <c r="H8" s="69"/>
      <c r="I8" s="59"/>
      <c r="J8" s="59"/>
      <c r="K8" s="59"/>
      <c r="L8" s="59"/>
    </row>
    <row r="9" spans="1:16" x14ac:dyDescent="0.3">
      <c r="D9" s="1" t="s">
        <v>2</v>
      </c>
      <c r="E9" s="55"/>
      <c r="F9" s="55"/>
      <c r="G9" s="57"/>
      <c r="H9" s="58"/>
      <c r="I9" s="55"/>
      <c r="J9" s="55"/>
      <c r="K9" s="55"/>
      <c r="L9" s="55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3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3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3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3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3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3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3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3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3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3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3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3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3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3">
      <c r="A24" s="60" t="s">
        <v>11</v>
      </c>
      <c r="B24" s="60"/>
      <c r="C24" s="61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3">
      <c r="A25" s="70" t="s">
        <v>18</v>
      </c>
      <c r="B25" s="70"/>
      <c r="C25" s="70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</cols>
  <sheetData>
    <row r="1" spans="1:28" ht="31.2" x14ac:dyDescent="0.6">
      <c r="A1" s="56" t="s">
        <v>287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55" t="s">
        <v>333</v>
      </c>
      <c r="F6" s="55"/>
      <c r="G6" s="55" t="s">
        <v>368</v>
      </c>
      <c r="H6" s="55"/>
      <c r="I6" s="55" t="s">
        <v>424</v>
      </c>
      <c r="J6" s="55"/>
      <c r="K6" s="55" t="s">
        <v>430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8" x14ac:dyDescent="0.3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5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3">
      <c r="D8" s="1" t="s">
        <v>1</v>
      </c>
      <c r="E8" s="59">
        <v>45934</v>
      </c>
      <c r="F8" s="59"/>
      <c r="G8" s="59" t="s">
        <v>367</v>
      </c>
      <c r="H8" s="59"/>
      <c r="I8" s="59">
        <v>45961</v>
      </c>
      <c r="J8" s="59"/>
      <c r="K8" s="59">
        <v>45963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3">
      <c r="D9" s="1" t="s">
        <v>2</v>
      </c>
      <c r="E9" s="55">
        <v>8</v>
      </c>
      <c r="F9" s="55"/>
      <c r="G9" s="55">
        <v>18</v>
      </c>
      <c r="H9" s="55"/>
      <c r="I9" s="55">
        <v>12</v>
      </c>
      <c r="J9" s="55"/>
      <c r="K9" s="55">
        <v>123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9">
        <v>1</v>
      </c>
      <c r="B11" s="13" t="s">
        <v>338</v>
      </c>
      <c r="C11" s="13" t="s">
        <v>119</v>
      </c>
      <c r="D11" s="13" t="s">
        <v>324</v>
      </c>
      <c r="E11" s="23">
        <v>3</v>
      </c>
      <c r="F11" s="7">
        <f t="shared" ref="F11:F21" si="0">IF(E11=0,,($E$9-E11)*$E$7*100/$E$9)</f>
        <v>125</v>
      </c>
      <c r="G11" s="22"/>
      <c r="H11" s="7">
        <f t="shared" ref="H11:H24" si="1">IF(G11=0,,($G$9-G11)*$G$7*100/$G$9)</f>
        <v>0</v>
      </c>
      <c r="I11" s="23"/>
      <c r="J11" s="23">
        <f t="shared" ref="J11:J24" si="2">IF(I11=0,,($I$9-I11)*$I$7*100/$I$9)</f>
        <v>0</v>
      </c>
      <c r="K11" s="23">
        <v>11</v>
      </c>
      <c r="L11" s="23">
        <f t="shared" ref="L11:L24" si="3">IF(K11=0,,($K$9-K11)*$K$7*100/$K$9)</f>
        <v>455.28455284552848</v>
      </c>
      <c r="M11" s="23"/>
      <c r="N11" s="23">
        <f t="shared" ref="N11:N24" si="4">IF(M11=0,,($M$9-M11)*$M$7*100/$M$9)</f>
        <v>0</v>
      </c>
      <c r="O11" s="22"/>
      <c r="P11" s="22">
        <f t="shared" ref="P11:P24" si="5">IF(O11=0,,($O$9-O11)*$O$7*100/$O$9)</f>
        <v>0</v>
      </c>
      <c r="Q11" s="22"/>
      <c r="R11" s="22">
        <f t="shared" ref="R11:R24" si="6">IF(Q11=0,,($Q$9-Q11)*$Q$7*100/$Q$9)</f>
        <v>0</v>
      </c>
      <c r="S11" s="7"/>
      <c r="T11" s="22">
        <f t="shared" ref="T11:T24" si="7">IF(S11=0,,($S$9-S11)*$S$7*100/$S$9)</f>
        <v>0</v>
      </c>
      <c r="U11" s="7"/>
      <c r="V11" s="22">
        <f t="shared" ref="V11:V24" si="8">IF(U11=0,,($U$9-U11)*$U$7*100/$U$9)</f>
        <v>0</v>
      </c>
      <c r="W11" s="7"/>
      <c r="X11" s="22">
        <f t="shared" ref="X11:X24" si="9">IF(W11=0,,($W$9-W11)*$W$7*100/$W$9)</f>
        <v>0</v>
      </c>
      <c r="Y11" s="7"/>
      <c r="Z11" s="7">
        <f t="shared" ref="Z11:Z24" si="10">IF(Y11=0,,($Y$9-Y11)*$Y$7*100/$Y$9)</f>
        <v>0</v>
      </c>
      <c r="AA11" s="26">
        <f t="shared" ref="AA11:AA24" si="11">SUM(F11+H11+J11+L11+N11+P11+R11+T11+V11+X11+Z11)</f>
        <v>580.28455284552842</v>
      </c>
      <c r="AB11" s="19">
        <v>1</v>
      </c>
    </row>
    <row r="12" spans="1:28" x14ac:dyDescent="0.3">
      <c r="A12" s="19">
        <v>2</v>
      </c>
      <c r="B12" s="13" t="s">
        <v>335</v>
      </c>
      <c r="C12" s="13" t="s">
        <v>336</v>
      </c>
      <c r="D12" s="13" t="s">
        <v>334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3">
        <f t="shared" si="2"/>
        <v>0</v>
      </c>
      <c r="K12" s="13">
        <v>51</v>
      </c>
      <c r="L12" s="23">
        <f t="shared" si="3"/>
        <v>292.6829268292683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si="7"/>
        <v>0</v>
      </c>
      <c r="U12" s="6"/>
      <c r="V12" s="22">
        <f t="shared" si="8"/>
        <v>0</v>
      </c>
      <c r="W12" s="6"/>
      <c r="X12" s="22">
        <f t="shared" si="9"/>
        <v>0</v>
      </c>
      <c r="Y12" s="6"/>
      <c r="Z12" s="7">
        <f t="shared" si="10"/>
        <v>0</v>
      </c>
      <c r="AA12" s="26">
        <f t="shared" si="11"/>
        <v>542.68292682926835</v>
      </c>
      <c r="AB12" s="19">
        <v>2</v>
      </c>
    </row>
    <row r="13" spans="1:28" x14ac:dyDescent="0.3">
      <c r="A13" s="19">
        <v>3</v>
      </c>
      <c r="B13" s="21" t="s">
        <v>273</v>
      </c>
      <c r="C13" s="21" t="s">
        <v>121</v>
      </c>
      <c r="D13" s="21" t="s">
        <v>90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3">
        <f t="shared" si="2"/>
        <v>0</v>
      </c>
      <c r="K13" s="21">
        <v>3</v>
      </c>
      <c r="L13" s="23">
        <f t="shared" si="3"/>
        <v>487.80487804878049</v>
      </c>
      <c r="M13" s="13"/>
      <c r="N13" s="23">
        <f t="shared" si="4"/>
        <v>0</v>
      </c>
      <c r="O13" s="21"/>
      <c r="P13" s="22">
        <f t="shared" si="5"/>
        <v>0</v>
      </c>
      <c r="Q13" s="21"/>
      <c r="R13" s="22">
        <f t="shared" si="6"/>
        <v>0</v>
      </c>
      <c r="S13" s="6"/>
      <c r="T13" s="22">
        <f t="shared" si="7"/>
        <v>0</v>
      </c>
      <c r="U13" s="6"/>
      <c r="V13" s="22">
        <f t="shared" si="8"/>
        <v>0</v>
      </c>
      <c r="W13" s="6"/>
      <c r="X13" s="22">
        <f t="shared" si="9"/>
        <v>0</v>
      </c>
      <c r="Y13" s="6"/>
      <c r="Z13" s="7">
        <f t="shared" si="10"/>
        <v>0</v>
      </c>
      <c r="AA13" s="26">
        <f t="shared" si="11"/>
        <v>487.80487804878049</v>
      </c>
      <c r="AB13" s="19">
        <v>3</v>
      </c>
    </row>
    <row r="14" spans="1:28" x14ac:dyDescent="0.3">
      <c r="A14" s="19">
        <v>4</v>
      </c>
      <c r="B14" s="13" t="s">
        <v>250</v>
      </c>
      <c r="C14" s="13" t="s">
        <v>108</v>
      </c>
      <c r="D14" s="13" t="s">
        <v>334</v>
      </c>
      <c r="E14" s="13">
        <v>1</v>
      </c>
      <c r="F14" s="7">
        <f t="shared" si="0"/>
        <v>175</v>
      </c>
      <c r="G14" s="21"/>
      <c r="H14" s="7">
        <f t="shared" si="1"/>
        <v>0</v>
      </c>
      <c r="I14" s="13"/>
      <c r="J14" s="23">
        <f t="shared" si="2"/>
        <v>0</v>
      </c>
      <c r="K14" s="13">
        <v>57</v>
      </c>
      <c r="L14" s="23">
        <f t="shared" si="3"/>
        <v>268.29268292682929</v>
      </c>
      <c r="M14" s="13"/>
      <c r="N14" s="23">
        <f t="shared" si="4"/>
        <v>0</v>
      </c>
      <c r="O14" s="21"/>
      <c r="P14" s="22">
        <f t="shared" si="5"/>
        <v>0</v>
      </c>
      <c r="Q14" s="21"/>
      <c r="R14" s="22">
        <f t="shared" si="6"/>
        <v>0</v>
      </c>
      <c r="S14" s="6"/>
      <c r="T14" s="22">
        <f t="shared" si="7"/>
        <v>0</v>
      </c>
      <c r="U14" s="6"/>
      <c r="V14" s="22">
        <f t="shared" si="8"/>
        <v>0</v>
      </c>
      <c r="W14" s="6"/>
      <c r="X14" s="22">
        <f t="shared" si="9"/>
        <v>0</v>
      </c>
      <c r="Y14" s="6"/>
      <c r="Z14" s="7">
        <f t="shared" si="10"/>
        <v>0</v>
      </c>
      <c r="AA14" s="26">
        <f t="shared" si="11"/>
        <v>443.29268292682929</v>
      </c>
      <c r="AB14" s="19">
        <v>4</v>
      </c>
    </row>
    <row r="15" spans="1:28" x14ac:dyDescent="0.3">
      <c r="A15" s="19">
        <v>5</v>
      </c>
      <c r="B15" s="13" t="s">
        <v>369</v>
      </c>
      <c r="C15" s="13" t="s">
        <v>330</v>
      </c>
      <c r="D15" s="13" t="s">
        <v>334</v>
      </c>
      <c r="E15" s="23"/>
      <c r="F15" s="7">
        <f t="shared" si="0"/>
        <v>0</v>
      </c>
      <c r="G15" s="22">
        <v>3</v>
      </c>
      <c r="H15" s="7">
        <f t="shared" si="1"/>
        <v>166.66666666666666</v>
      </c>
      <c r="I15" s="23"/>
      <c r="J15" s="23">
        <f t="shared" si="2"/>
        <v>0</v>
      </c>
      <c r="K15" s="23">
        <v>55</v>
      </c>
      <c r="L15" s="23">
        <f t="shared" si="3"/>
        <v>276.42276422764229</v>
      </c>
      <c r="M15" s="23"/>
      <c r="N15" s="23">
        <f t="shared" si="4"/>
        <v>0</v>
      </c>
      <c r="O15" s="22"/>
      <c r="P15" s="22">
        <f t="shared" si="5"/>
        <v>0</v>
      </c>
      <c r="Q15" s="22"/>
      <c r="R15" s="22">
        <f t="shared" si="6"/>
        <v>0</v>
      </c>
      <c r="S15" s="7"/>
      <c r="T15" s="22">
        <f t="shared" si="7"/>
        <v>0</v>
      </c>
      <c r="U15" s="7"/>
      <c r="V15" s="22">
        <f t="shared" si="8"/>
        <v>0</v>
      </c>
      <c r="W15" s="7"/>
      <c r="X15" s="22">
        <f t="shared" si="9"/>
        <v>0</v>
      </c>
      <c r="Y15" s="7"/>
      <c r="Z15" s="7">
        <f t="shared" si="10"/>
        <v>0</v>
      </c>
      <c r="AA15" s="26">
        <f t="shared" si="11"/>
        <v>443.08943089430898</v>
      </c>
      <c r="AB15" s="19">
        <v>5</v>
      </c>
    </row>
    <row r="16" spans="1:28" x14ac:dyDescent="0.3">
      <c r="A16" s="19">
        <v>6</v>
      </c>
      <c r="B16" s="13" t="s">
        <v>133</v>
      </c>
      <c r="C16" s="13" t="s">
        <v>117</v>
      </c>
      <c r="D16" s="13" t="s">
        <v>436</v>
      </c>
      <c r="E16" s="13"/>
      <c r="F16" s="7">
        <f t="shared" si="0"/>
        <v>0</v>
      </c>
      <c r="G16" s="6"/>
      <c r="H16" s="7">
        <f t="shared" si="1"/>
        <v>0</v>
      </c>
      <c r="I16" s="13"/>
      <c r="J16" s="23">
        <f t="shared" si="2"/>
        <v>0</v>
      </c>
      <c r="K16" s="21">
        <v>25</v>
      </c>
      <c r="L16" s="23">
        <f t="shared" si="3"/>
        <v>398.3739837398374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>
        <f t="shared" si="7"/>
        <v>0</v>
      </c>
      <c r="U16" s="6"/>
      <c r="V16" s="22">
        <f t="shared" si="8"/>
        <v>0</v>
      </c>
      <c r="W16" s="6"/>
      <c r="X16" s="22">
        <f t="shared" si="9"/>
        <v>0</v>
      </c>
      <c r="Y16" s="6"/>
      <c r="Z16" s="7">
        <f t="shared" si="10"/>
        <v>0</v>
      </c>
      <c r="AA16" s="26">
        <f t="shared" si="11"/>
        <v>398.3739837398374</v>
      </c>
      <c r="AB16" s="19">
        <v>6</v>
      </c>
    </row>
    <row r="17" spans="1:28" x14ac:dyDescent="0.3">
      <c r="A17" s="19">
        <v>7</v>
      </c>
      <c r="B17" s="13" t="s">
        <v>339</v>
      </c>
      <c r="C17" s="13" t="s">
        <v>310</v>
      </c>
      <c r="D17" s="13" t="s">
        <v>324</v>
      </c>
      <c r="E17" s="23">
        <v>6</v>
      </c>
      <c r="F17" s="7">
        <f t="shared" si="0"/>
        <v>50</v>
      </c>
      <c r="G17" s="23"/>
      <c r="H17" s="7">
        <f t="shared" si="1"/>
        <v>0</v>
      </c>
      <c r="I17" s="23"/>
      <c r="J17" s="23">
        <f t="shared" si="2"/>
        <v>0</v>
      </c>
      <c r="K17" s="23">
        <v>75</v>
      </c>
      <c r="L17" s="23">
        <f t="shared" si="3"/>
        <v>195.1219512195122</v>
      </c>
      <c r="M17" s="23"/>
      <c r="N17" s="23">
        <f t="shared" si="4"/>
        <v>0</v>
      </c>
      <c r="O17" s="22"/>
      <c r="P17" s="22">
        <f t="shared" si="5"/>
        <v>0</v>
      </c>
      <c r="Q17" s="22"/>
      <c r="R17" s="22">
        <f t="shared" si="6"/>
        <v>0</v>
      </c>
      <c r="S17" s="7"/>
      <c r="T17" s="22">
        <f t="shared" si="7"/>
        <v>0</v>
      </c>
      <c r="U17" s="7"/>
      <c r="V17" s="22">
        <f t="shared" si="8"/>
        <v>0</v>
      </c>
      <c r="W17" s="7"/>
      <c r="X17" s="22">
        <f t="shared" si="9"/>
        <v>0</v>
      </c>
      <c r="Y17" s="7"/>
      <c r="Z17" s="7">
        <f t="shared" si="10"/>
        <v>0</v>
      </c>
      <c r="AA17" s="26">
        <f t="shared" si="11"/>
        <v>245.1219512195122</v>
      </c>
      <c r="AB17" s="19">
        <v>7</v>
      </c>
    </row>
    <row r="18" spans="1:28" x14ac:dyDescent="0.3">
      <c r="A18" s="19">
        <v>8</v>
      </c>
      <c r="B18" s="21" t="s">
        <v>337</v>
      </c>
      <c r="C18" s="21" t="s">
        <v>108</v>
      </c>
      <c r="D18" s="21" t="s">
        <v>334</v>
      </c>
      <c r="E18" s="13">
        <v>3</v>
      </c>
      <c r="F18" s="7">
        <f t="shared" si="0"/>
        <v>125</v>
      </c>
      <c r="G18" s="21"/>
      <c r="H18" s="7">
        <f t="shared" si="1"/>
        <v>0</v>
      </c>
      <c r="I18" s="6">
        <v>7</v>
      </c>
      <c r="J18" s="23">
        <f t="shared" si="2"/>
        <v>83.333333333333329</v>
      </c>
      <c r="K18" s="6"/>
      <c r="L18" s="23">
        <f t="shared" si="3"/>
        <v>0</v>
      </c>
      <c r="M18" s="13"/>
      <c r="N18" s="23">
        <f t="shared" si="4"/>
        <v>0</v>
      </c>
      <c r="O18" s="21"/>
      <c r="P18" s="22">
        <f t="shared" si="5"/>
        <v>0</v>
      </c>
      <c r="Q18" s="21"/>
      <c r="R18" s="22">
        <f t="shared" si="6"/>
        <v>0</v>
      </c>
      <c r="S18" s="6"/>
      <c r="T18" s="22">
        <f t="shared" si="7"/>
        <v>0</v>
      </c>
      <c r="U18" s="6"/>
      <c r="V18" s="22">
        <f t="shared" si="8"/>
        <v>0</v>
      </c>
      <c r="W18" s="6"/>
      <c r="X18" s="22">
        <f t="shared" si="9"/>
        <v>0</v>
      </c>
      <c r="Y18" s="6"/>
      <c r="Z18" s="7">
        <f t="shared" si="10"/>
        <v>0</v>
      </c>
      <c r="AA18" s="26">
        <f t="shared" si="11"/>
        <v>208.33333333333331</v>
      </c>
      <c r="AB18" s="19">
        <v>8</v>
      </c>
    </row>
    <row r="19" spans="1:28" x14ac:dyDescent="0.3">
      <c r="A19" s="19">
        <v>9</v>
      </c>
      <c r="B19" s="13" t="s">
        <v>111</v>
      </c>
      <c r="C19" s="13" t="s">
        <v>370</v>
      </c>
      <c r="D19" s="13" t="s">
        <v>371</v>
      </c>
      <c r="E19" s="23"/>
      <c r="F19" s="7">
        <f t="shared" si="0"/>
        <v>0</v>
      </c>
      <c r="G19" s="22">
        <v>5</v>
      </c>
      <c r="H19" s="7">
        <f t="shared" si="1"/>
        <v>144.44444444444446</v>
      </c>
      <c r="I19" s="23"/>
      <c r="J19" s="23">
        <f t="shared" si="2"/>
        <v>0</v>
      </c>
      <c r="K19" s="23">
        <v>116</v>
      </c>
      <c r="L19" s="23">
        <f t="shared" si="3"/>
        <v>28.45528455284553</v>
      </c>
      <c r="M19" s="23"/>
      <c r="N19" s="23">
        <f t="shared" si="4"/>
        <v>0</v>
      </c>
      <c r="O19" s="22"/>
      <c r="P19" s="22">
        <f t="shared" si="5"/>
        <v>0</v>
      </c>
      <c r="Q19" s="22"/>
      <c r="R19" s="22">
        <f t="shared" si="6"/>
        <v>0</v>
      </c>
      <c r="S19" s="7"/>
      <c r="T19" s="22">
        <f t="shared" si="7"/>
        <v>0</v>
      </c>
      <c r="U19" s="7"/>
      <c r="V19" s="22">
        <f t="shared" si="8"/>
        <v>0</v>
      </c>
      <c r="W19" s="7"/>
      <c r="X19" s="22">
        <f t="shared" si="9"/>
        <v>0</v>
      </c>
      <c r="Y19" s="7"/>
      <c r="Z19" s="7">
        <f t="shared" si="10"/>
        <v>0</v>
      </c>
      <c r="AA19" s="26">
        <f t="shared" si="11"/>
        <v>172.89972899729</v>
      </c>
      <c r="AB19" s="19">
        <v>9</v>
      </c>
    </row>
    <row r="20" spans="1:28" x14ac:dyDescent="0.3">
      <c r="A20" s="19">
        <v>10</v>
      </c>
      <c r="B20" s="13" t="s">
        <v>180</v>
      </c>
      <c r="C20" s="13" t="s">
        <v>118</v>
      </c>
      <c r="D20" s="13" t="s">
        <v>324</v>
      </c>
      <c r="E20" s="13">
        <v>7</v>
      </c>
      <c r="F20" s="7">
        <f t="shared" si="0"/>
        <v>25</v>
      </c>
      <c r="G20" s="21"/>
      <c r="H20" s="7">
        <f t="shared" si="1"/>
        <v>0</v>
      </c>
      <c r="I20" s="21"/>
      <c r="J20" s="23">
        <f t="shared" si="2"/>
        <v>0</v>
      </c>
      <c r="K20" s="21">
        <v>112</v>
      </c>
      <c r="L20" s="23">
        <f t="shared" si="3"/>
        <v>44.715447154471548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7"/>
        <v>0</v>
      </c>
      <c r="U20" s="6"/>
      <c r="V20" s="22">
        <f t="shared" si="8"/>
        <v>0</v>
      </c>
      <c r="W20" s="6"/>
      <c r="X20" s="22">
        <f t="shared" si="9"/>
        <v>0</v>
      </c>
      <c r="Y20" s="6"/>
      <c r="Z20" s="7">
        <f t="shared" si="10"/>
        <v>0</v>
      </c>
      <c r="AA20" s="26">
        <f t="shared" si="11"/>
        <v>69.715447154471548</v>
      </c>
      <c r="AB20" s="19">
        <v>10</v>
      </c>
    </row>
    <row r="21" spans="1:28" x14ac:dyDescent="0.3">
      <c r="A21" s="19">
        <v>11</v>
      </c>
      <c r="B21" s="13" t="s">
        <v>43</v>
      </c>
      <c r="C21" s="13" t="s">
        <v>132</v>
      </c>
      <c r="D21" s="13" t="s">
        <v>127</v>
      </c>
      <c r="E21" s="13"/>
      <c r="F21" s="7">
        <f t="shared" si="0"/>
        <v>0</v>
      </c>
      <c r="G21" s="13"/>
      <c r="H21" s="7">
        <f t="shared" si="1"/>
        <v>0</v>
      </c>
      <c r="I21" s="13"/>
      <c r="J21" s="23">
        <f t="shared" si="2"/>
        <v>0</v>
      </c>
      <c r="K21" s="21">
        <v>119</v>
      </c>
      <c r="L21" s="23">
        <f t="shared" si="3"/>
        <v>16.260162601626018</v>
      </c>
      <c r="M21" s="13"/>
      <c r="N21" s="23">
        <f t="shared" si="4"/>
        <v>0</v>
      </c>
      <c r="O21" s="21"/>
      <c r="P21" s="22">
        <f t="shared" si="5"/>
        <v>0</v>
      </c>
      <c r="Q21" s="21"/>
      <c r="R21" s="22">
        <f t="shared" si="6"/>
        <v>0</v>
      </c>
      <c r="S21" s="6"/>
      <c r="T21" s="22">
        <f t="shared" si="7"/>
        <v>0</v>
      </c>
      <c r="U21" s="6"/>
      <c r="V21" s="22">
        <f t="shared" si="8"/>
        <v>0</v>
      </c>
      <c r="W21" s="6"/>
      <c r="X21" s="22">
        <f t="shared" si="9"/>
        <v>0</v>
      </c>
      <c r="Y21" s="6"/>
      <c r="Z21" s="7">
        <f t="shared" si="10"/>
        <v>0</v>
      </c>
      <c r="AA21" s="26">
        <f t="shared" si="11"/>
        <v>16.260162601626018</v>
      </c>
      <c r="AB21" s="19">
        <v>11</v>
      </c>
    </row>
    <row r="22" spans="1:28" x14ac:dyDescent="0.3">
      <c r="A22" s="19">
        <v>12</v>
      </c>
      <c r="B22" s="13" t="s">
        <v>340</v>
      </c>
      <c r="C22" s="13" t="s">
        <v>341</v>
      </c>
      <c r="D22" s="13" t="s">
        <v>324</v>
      </c>
      <c r="E22" s="23">
        <v>8</v>
      </c>
      <c r="F22" s="7">
        <f>25/2</f>
        <v>12.5</v>
      </c>
      <c r="G22" s="22"/>
      <c r="H22" s="7">
        <f t="shared" si="1"/>
        <v>0</v>
      </c>
      <c r="I22" s="23"/>
      <c r="J22" s="23">
        <f t="shared" si="2"/>
        <v>0</v>
      </c>
      <c r="K22" s="23"/>
      <c r="L22" s="23">
        <f t="shared" si="3"/>
        <v>0</v>
      </c>
      <c r="M22" s="23"/>
      <c r="N22" s="23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7"/>
      <c r="T22" s="22">
        <f t="shared" si="7"/>
        <v>0</v>
      </c>
      <c r="U22" s="7"/>
      <c r="V22" s="22">
        <f t="shared" si="8"/>
        <v>0</v>
      </c>
      <c r="W22" s="7"/>
      <c r="X22" s="22">
        <f t="shared" si="9"/>
        <v>0</v>
      </c>
      <c r="Y22" s="7"/>
      <c r="Z22" s="7">
        <f t="shared" si="10"/>
        <v>0</v>
      </c>
      <c r="AA22" s="26">
        <f t="shared" si="11"/>
        <v>12.5</v>
      </c>
      <c r="AB22" s="19">
        <v>12</v>
      </c>
    </row>
    <row r="23" spans="1:28" x14ac:dyDescent="0.3">
      <c r="A23" s="19">
        <v>13</v>
      </c>
      <c r="B23" s="13"/>
      <c r="C23" s="13"/>
      <c r="D23" s="13"/>
      <c r="E23" s="13"/>
      <c r="F23" s="7">
        <f>IF(E23=0,,($E$9-E23)*$E$7*100/$E$9)</f>
        <v>0</v>
      </c>
      <c r="G23" s="6"/>
      <c r="H23" s="7">
        <f t="shared" si="1"/>
        <v>0</v>
      </c>
      <c r="I23" s="21"/>
      <c r="J23" s="23">
        <f t="shared" si="2"/>
        <v>0</v>
      </c>
      <c r="K23" s="21"/>
      <c r="L23" s="23">
        <f t="shared" si="3"/>
        <v>0</v>
      </c>
      <c r="M23" s="13"/>
      <c r="N23" s="23">
        <f t="shared" si="4"/>
        <v>0</v>
      </c>
      <c r="O23" s="21"/>
      <c r="P23" s="22">
        <f t="shared" si="5"/>
        <v>0</v>
      </c>
      <c r="Q23" s="21"/>
      <c r="R23" s="22">
        <f t="shared" si="6"/>
        <v>0</v>
      </c>
      <c r="S23" s="6"/>
      <c r="T23" s="22">
        <f t="shared" si="7"/>
        <v>0</v>
      </c>
      <c r="U23" s="6"/>
      <c r="V23" s="22">
        <f t="shared" si="8"/>
        <v>0</v>
      </c>
      <c r="W23" s="6"/>
      <c r="X23" s="22">
        <f t="shared" si="9"/>
        <v>0</v>
      </c>
      <c r="Y23" s="6"/>
      <c r="Z23" s="7">
        <f t="shared" si="10"/>
        <v>0</v>
      </c>
      <c r="AA23" s="26">
        <f t="shared" si="11"/>
        <v>0</v>
      </c>
      <c r="AB23" s="19">
        <v>13</v>
      </c>
    </row>
    <row r="24" spans="1:28" x14ac:dyDescent="0.3">
      <c r="A24" s="19">
        <v>14</v>
      </c>
      <c r="B24" s="21"/>
      <c r="C24" s="21"/>
      <c r="D24" s="6"/>
      <c r="E24" s="23"/>
      <c r="F24" s="7">
        <f>IF(E24=0,,($E$9-E24)*$E$7*100/$E$9)</f>
        <v>0</v>
      </c>
      <c r="G24" s="22"/>
      <c r="H24" s="7">
        <f t="shared" si="1"/>
        <v>0</v>
      </c>
      <c r="I24" s="23"/>
      <c r="J24" s="23">
        <f t="shared" si="2"/>
        <v>0</v>
      </c>
      <c r="K24" s="23"/>
      <c r="L24" s="23">
        <f t="shared" si="3"/>
        <v>0</v>
      </c>
      <c r="M24" s="23"/>
      <c r="N24" s="23">
        <f t="shared" si="4"/>
        <v>0</v>
      </c>
      <c r="O24" s="22"/>
      <c r="P24" s="22">
        <f t="shared" si="5"/>
        <v>0</v>
      </c>
      <c r="Q24" s="22"/>
      <c r="R24" s="22">
        <f t="shared" si="6"/>
        <v>0</v>
      </c>
      <c r="S24" s="7"/>
      <c r="T24" s="22">
        <f t="shared" si="7"/>
        <v>0</v>
      </c>
      <c r="U24" s="7"/>
      <c r="V24" s="22">
        <f t="shared" si="8"/>
        <v>0</v>
      </c>
      <c r="W24" s="7"/>
      <c r="X24" s="22">
        <f t="shared" si="9"/>
        <v>0</v>
      </c>
      <c r="Y24" s="7"/>
      <c r="Z24" s="7">
        <f t="shared" si="10"/>
        <v>0</v>
      </c>
      <c r="AA24" s="26">
        <f t="shared" si="11"/>
        <v>0</v>
      </c>
      <c r="AB24" s="19">
        <v>14</v>
      </c>
    </row>
    <row r="25" spans="1:28" x14ac:dyDescent="0.3">
      <c r="A25" s="19">
        <v>15</v>
      </c>
      <c r="B25" s="44"/>
      <c r="C25" s="44"/>
      <c r="D25" s="44"/>
      <c r="E25" s="13"/>
      <c r="F25" s="7">
        <f t="shared" ref="F25:F31" si="12">IF(E25=0,,($E$9-E25)*$E$7*100/$E$9)</f>
        <v>0</v>
      </c>
      <c r="G25" s="6"/>
      <c r="H25" s="7">
        <f t="shared" ref="H25:H31" si="13">IF(G25=0,,($G$9-G25)*$G$7*100/$G$9)</f>
        <v>0</v>
      </c>
      <c r="I25" s="21"/>
      <c r="J25" s="23">
        <f t="shared" ref="J25:J31" si="14">IF(I25=0,,($I$9-I25)*$I$7*100/$I$9)</f>
        <v>0</v>
      </c>
      <c r="K25" s="21"/>
      <c r="L25" s="23">
        <f t="shared" ref="L25:L31" si="15">IF(K25=0,,($K$9-K25)*$K$7*100/$K$9)</f>
        <v>0</v>
      </c>
      <c r="M25" s="13"/>
      <c r="N25" s="23">
        <f t="shared" ref="N25:N31" si="16">IF(M25=0,,($M$9-M25)*$M$7*100/$M$9)</f>
        <v>0</v>
      </c>
      <c r="O25" s="21"/>
      <c r="P25" s="22">
        <f t="shared" ref="P25:P31" si="17">IF(O25=0,,($O$9-O25)*$O$7*100/$O$9)</f>
        <v>0</v>
      </c>
      <c r="Q25" s="21"/>
      <c r="R25" s="22"/>
      <c r="S25" s="6"/>
      <c r="T25" s="22">
        <f t="shared" ref="T25:T31" si="18">IF(S25=0,,($S$9-S25)*$S$7*100/$S$9)</f>
        <v>0</v>
      </c>
      <c r="U25" s="6"/>
      <c r="V25" s="22">
        <f t="shared" ref="V25:V31" si="19">IF(U25=0,,($U$9-U25)*$U$7*100/$U$9)</f>
        <v>0</v>
      </c>
      <c r="W25" s="6"/>
      <c r="X25" s="22">
        <f t="shared" ref="X25:X31" si="20">IF(W25=0,,($W$9-W25)*$W$7*100/$W$9)</f>
        <v>0</v>
      </c>
      <c r="Y25" s="6"/>
      <c r="Z25" s="7">
        <f t="shared" ref="Z25:Z31" si="21">IF(Y25=0,,($Y$9-Y25)*$Y$7*100/$Y$9)</f>
        <v>0</v>
      </c>
      <c r="AA25" s="26">
        <f t="shared" ref="AA25:AA31" si="22">SUM(F25+H25+J25+L25+N25+P25+R25+T25+V25+X25+Z25)</f>
        <v>0</v>
      </c>
      <c r="AB25" s="19">
        <v>15</v>
      </c>
    </row>
    <row r="26" spans="1:28" x14ac:dyDescent="0.3">
      <c r="A26" s="19">
        <v>16</v>
      </c>
      <c r="B26" s="13"/>
      <c r="C26" s="13"/>
      <c r="D26" s="13"/>
      <c r="E26" s="23"/>
      <c r="F26" s="7">
        <f t="shared" si="12"/>
        <v>0</v>
      </c>
      <c r="G26" s="22"/>
      <c r="H26" s="7">
        <f t="shared" si="13"/>
        <v>0</v>
      </c>
      <c r="I26" s="23"/>
      <c r="J26" s="23">
        <f t="shared" si="14"/>
        <v>0</v>
      </c>
      <c r="K26" s="23"/>
      <c r="L26" s="23">
        <f t="shared" si="15"/>
        <v>0</v>
      </c>
      <c r="M26" s="23"/>
      <c r="N26" s="23">
        <f t="shared" si="16"/>
        <v>0</v>
      </c>
      <c r="O26" s="22"/>
      <c r="P26" s="22">
        <f t="shared" si="17"/>
        <v>0</v>
      </c>
      <c r="Q26" s="22"/>
      <c r="R26" s="22">
        <f t="shared" ref="R26:R31" si="23">IF(Q26=0,,($Q$9-Q26)*$Q$7*100/$Q$9)</f>
        <v>0</v>
      </c>
      <c r="S26" s="7"/>
      <c r="T26" s="22">
        <f t="shared" si="18"/>
        <v>0</v>
      </c>
      <c r="U26" s="7"/>
      <c r="V26" s="22">
        <f t="shared" si="19"/>
        <v>0</v>
      </c>
      <c r="W26" s="7"/>
      <c r="X26" s="22">
        <f t="shared" si="20"/>
        <v>0</v>
      </c>
      <c r="Y26" s="7"/>
      <c r="Z26" s="7">
        <f t="shared" si="21"/>
        <v>0</v>
      </c>
      <c r="AA26" s="26">
        <f t="shared" si="22"/>
        <v>0</v>
      </c>
      <c r="AB26" s="19">
        <v>16</v>
      </c>
    </row>
    <row r="27" spans="1:28" x14ac:dyDescent="0.3">
      <c r="A27" s="19">
        <v>17</v>
      </c>
      <c r="B27" s="13"/>
      <c r="C27" s="13"/>
      <c r="D27" s="13"/>
      <c r="E27" s="13"/>
      <c r="F27" s="7">
        <f t="shared" si="12"/>
        <v>0</v>
      </c>
      <c r="G27" s="13"/>
      <c r="H27" s="7">
        <f t="shared" si="13"/>
        <v>0</v>
      </c>
      <c r="I27" s="13"/>
      <c r="J27" s="23">
        <f t="shared" si="14"/>
        <v>0</v>
      </c>
      <c r="K27" s="13"/>
      <c r="L27" s="23">
        <f t="shared" si="15"/>
        <v>0</v>
      </c>
      <c r="M27" s="13"/>
      <c r="N27" s="23">
        <f t="shared" si="16"/>
        <v>0</v>
      </c>
      <c r="O27" s="21"/>
      <c r="P27" s="22">
        <f t="shared" si="17"/>
        <v>0</v>
      </c>
      <c r="Q27" s="21"/>
      <c r="R27" s="22">
        <f t="shared" si="23"/>
        <v>0</v>
      </c>
      <c r="S27" s="6"/>
      <c r="T27" s="22">
        <f t="shared" si="18"/>
        <v>0</v>
      </c>
      <c r="U27" s="6"/>
      <c r="V27" s="22">
        <f t="shared" si="19"/>
        <v>0</v>
      </c>
      <c r="W27" s="6"/>
      <c r="X27" s="22">
        <f t="shared" si="20"/>
        <v>0</v>
      </c>
      <c r="Y27" s="6"/>
      <c r="Z27" s="7">
        <f t="shared" si="21"/>
        <v>0</v>
      </c>
      <c r="AA27" s="26">
        <f t="shared" si="22"/>
        <v>0</v>
      </c>
      <c r="AB27" s="19">
        <v>17</v>
      </c>
    </row>
    <row r="28" spans="1:28" x14ac:dyDescent="0.3">
      <c r="A28" s="19">
        <v>18</v>
      </c>
      <c r="B28" s="13"/>
      <c r="C28" s="13"/>
      <c r="D28" s="13"/>
      <c r="E28" s="13"/>
      <c r="F28" s="7">
        <f t="shared" si="12"/>
        <v>0</v>
      </c>
      <c r="G28" s="6"/>
      <c r="H28" s="7">
        <f t="shared" si="13"/>
        <v>0</v>
      </c>
      <c r="I28" s="13"/>
      <c r="J28" s="23">
        <f t="shared" si="14"/>
        <v>0</v>
      </c>
      <c r="K28" s="21"/>
      <c r="L28" s="23">
        <f t="shared" si="15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23"/>
        <v>0</v>
      </c>
      <c r="S28" s="6"/>
      <c r="T28" s="22">
        <f t="shared" si="18"/>
        <v>0</v>
      </c>
      <c r="U28" s="6"/>
      <c r="V28" s="22">
        <f t="shared" si="19"/>
        <v>0</v>
      </c>
      <c r="W28" s="6"/>
      <c r="X28" s="22">
        <f t="shared" si="20"/>
        <v>0</v>
      </c>
      <c r="Y28" s="6"/>
      <c r="Z28" s="7">
        <f t="shared" si="21"/>
        <v>0</v>
      </c>
      <c r="AA28" s="26">
        <f t="shared" si="22"/>
        <v>0</v>
      </c>
      <c r="AB28" s="19">
        <v>18</v>
      </c>
    </row>
    <row r="29" spans="1:28" x14ac:dyDescent="0.3">
      <c r="A29" s="19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15"/>
        <v>0</v>
      </c>
      <c r="M29" s="13"/>
      <c r="N29" s="23">
        <f t="shared" si="16"/>
        <v>0</v>
      </c>
      <c r="O29" s="21"/>
      <c r="P29" s="22">
        <f t="shared" si="17"/>
        <v>0</v>
      </c>
      <c r="Q29" s="21"/>
      <c r="R29" s="22">
        <f t="shared" si="23"/>
        <v>0</v>
      </c>
      <c r="S29" s="6"/>
      <c r="T29" s="22">
        <f t="shared" si="18"/>
        <v>0</v>
      </c>
      <c r="U29" s="6"/>
      <c r="V29" s="22">
        <f t="shared" si="19"/>
        <v>0</v>
      </c>
      <c r="W29" s="6"/>
      <c r="X29" s="22">
        <f t="shared" si="20"/>
        <v>0</v>
      </c>
      <c r="Y29" s="6"/>
      <c r="Z29" s="7">
        <f t="shared" si="21"/>
        <v>0</v>
      </c>
      <c r="AA29" s="26">
        <f t="shared" si="22"/>
        <v>0</v>
      </c>
      <c r="AB29" s="19">
        <v>19</v>
      </c>
    </row>
    <row r="30" spans="1:28" x14ac:dyDescent="0.3">
      <c r="A30" s="19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15"/>
        <v>0</v>
      </c>
      <c r="M30" s="13"/>
      <c r="N30" s="23">
        <f t="shared" si="16"/>
        <v>0</v>
      </c>
      <c r="O30" s="21"/>
      <c r="P30" s="22">
        <f t="shared" si="17"/>
        <v>0</v>
      </c>
      <c r="Q30" s="21"/>
      <c r="R30" s="22">
        <f t="shared" si="23"/>
        <v>0</v>
      </c>
      <c r="S30" s="6"/>
      <c r="T30" s="22">
        <f t="shared" si="18"/>
        <v>0</v>
      </c>
      <c r="U30" s="6"/>
      <c r="V30" s="22">
        <f t="shared" si="19"/>
        <v>0</v>
      </c>
      <c r="W30" s="6"/>
      <c r="X30" s="22">
        <f t="shared" si="20"/>
        <v>0</v>
      </c>
      <c r="Y30" s="6"/>
      <c r="Z30" s="7">
        <f t="shared" si="21"/>
        <v>0</v>
      </c>
      <c r="AA30" s="26">
        <f t="shared" si="22"/>
        <v>0</v>
      </c>
      <c r="AB30" s="19">
        <v>20</v>
      </c>
    </row>
    <row r="31" spans="1:28" x14ac:dyDescent="0.3">
      <c r="A31" s="19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15"/>
        <v>0</v>
      </c>
      <c r="M31" s="13"/>
      <c r="N31" s="23">
        <f t="shared" si="16"/>
        <v>0</v>
      </c>
      <c r="O31" s="21"/>
      <c r="P31" s="22">
        <f t="shared" si="17"/>
        <v>0</v>
      </c>
      <c r="Q31" s="21"/>
      <c r="R31" s="22">
        <f t="shared" si="23"/>
        <v>0</v>
      </c>
      <c r="S31" s="6"/>
      <c r="T31" s="22">
        <f t="shared" si="18"/>
        <v>0</v>
      </c>
      <c r="U31" s="6"/>
      <c r="V31" s="22">
        <f t="shared" si="19"/>
        <v>0</v>
      </c>
      <c r="W31" s="6"/>
      <c r="X31" s="22">
        <f t="shared" si="20"/>
        <v>0</v>
      </c>
      <c r="Y31" s="6"/>
      <c r="Z31" s="7">
        <f t="shared" si="21"/>
        <v>0</v>
      </c>
      <c r="AA31" s="26">
        <f t="shared" si="22"/>
        <v>0</v>
      </c>
      <c r="AB31" s="19">
        <v>21</v>
      </c>
    </row>
    <row r="32" spans="1:28" x14ac:dyDescent="0.3">
      <c r="A32" s="19">
        <v>23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3">
        <f t="shared" ref="J32:J48" si="26">IF(I32=0,,($I$9-I32)*$I$7*100/$I$9)</f>
        <v>0</v>
      </c>
      <c r="K32" s="21"/>
      <c r="L32" s="23">
        <f t="shared" ref="L32:L37" si="27">IF(K32=0,,($K$9-K32)*$K$7*100/$K$9)</f>
        <v>0</v>
      </c>
      <c r="M32" s="13"/>
      <c r="N32" s="23">
        <f t="shared" ref="N32:N48" si="28">IF(M32=0,,($M$9-M32)*$M$7*100/$M$9)</f>
        <v>0</v>
      </c>
      <c r="O32" s="21"/>
      <c r="P32" s="22">
        <f t="shared" ref="P32:P48" si="29">IF(O32=0,,($O$9-O32)*$O$7*100/$O$9)</f>
        <v>0</v>
      </c>
      <c r="Q32" s="21"/>
      <c r="R32" s="22">
        <f t="shared" ref="R32:R48" si="30">IF(Q32=0,,($Q$9-Q32)*$Q$7*100/$Q$9)</f>
        <v>0</v>
      </c>
      <c r="S32" s="6"/>
      <c r="T32" s="22"/>
      <c r="U32" s="6"/>
      <c r="V32" s="22">
        <f t="shared" ref="V32:V48" si="31">IF(U32=0,,($U$9-U32)*$U$7*100/$U$9)</f>
        <v>0</v>
      </c>
      <c r="W32" s="6"/>
      <c r="X32" s="22">
        <f t="shared" ref="X32:X48" si="32">IF(W32=0,,($W$9-W32)*$W$7*100/$W$9)</f>
        <v>0</v>
      </c>
      <c r="Y32" s="6"/>
      <c r="Z32" s="7">
        <f t="shared" ref="Z32:Z48" si="33">IF(Y32=0,,($Y$9-Y32)*$Y$7*100/$Y$9)</f>
        <v>0</v>
      </c>
      <c r="AA32" s="26">
        <f t="shared" ref="AA32:AA47" si="34">SUM(F32+H32+J32+L32+N32+P32+R32+T32+V32+X32+Z32)</f>
        <v>0</v>
      </c>
      <c r="AB32" s="19">
        <v>23</v>
      </c>
    </row>
    <row r="33" spans="1:28" x14ac:dyDescent="0.3">
      <c r="A33" s="19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1"/>
      <c r="J33" s="23">
        <f t="shared" si="26"/>
        <v>0</v>
      </c>
      <c r="K33" s="21"/>
      <c r="L33" s="23">
        <f t="shared" si="27"/>
        <v>0</v>
      </c>
      <c r="M33" s="13"/>
      <c r="N33" s="23">
        <f t="shared" si="28"/>
        <v>0</v>
      </c>
      <c r="O33" s="21"/>
      <c r="P33" s="22">
        <f t="shared" si="29"/>
        <v>0</v>
      </c>
      <c r="Q33" s="21"/>
      <c r="R33" s="22">
        <f t="shared" si="30"/>
        <v>0</v>
      </c>
      <c r="S33" s="6"/>
      <c r="T33" s="22">
        <f>IF(S33=0,,($S$9-S33)*$S$7*100/$S$9)</f>
        <v>0</v>
      </c>
      <c r="U33" s="6"/>
      <c r="V33" s="22">
        <f t="shared" si="31"/>
        <v>0</v>
      </c>
      <c r="W33" s="6"/>
      <c r="X33" s="22">
        <f t="shared" si="32"/>
        <v>0</v>
      </c>
      <c r="Y33" s="6"/>
      <c r="Z33" s="7">
        <f t="shared" si="33"/>
        <v>0</v>
      </c>
      <c r="AA33" s="26">
        <f t="shared" si="34"/>
        <v>0</v>
      </c>
      <c r="AB33" s="19">
        <v>24</v>
      </c>
    </row>
    <row r="34" spans="1:28" x14ac:dyDescent="0.3">
      <c r="A34" s="19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3">
        <f t="shared" si="26"/>
        <v>0</v>
      </c>
      <c r="K34" s="21"/>
      <c r="L34" s="23">
        <f t="shared" si="27"/>
        <v>0</v>
      </c>
      <c r="M34" s="13"/>
      <c r="N34" s="23">
        <f t="shared" si="28"/>
        <v>0</v>
      </c>
      <c r="O34" s="21"/>
      <c r="P34" s="22">
        <f t="shared" si="29"/>
        <v>0</v>
      </c>
      <c r="Q34" s="21"/>
      <c r="R34" s="22">
        <f t="shared" si="30"/>
        <v>0</v>
      </c>
      <c r="S34" s="6"/>
      <c r="T34" s="22">
        <f>IF(S34=0,,($S$9-S34)*$S$7*100/$S$9)</f>
        <v>0</v>
      </c>
      <c r="U34" s="6"/>
      <c r="V34" s="22">
        <f t="shared" si="31"/>
        <v>0</v>
      </c>
      <c r="W34" s="6"/>
      <c r="X34" s="22">
        <f t="shared" si="32"/>
        <v>0</v>
      </c>
      <c r="Y34" s="6"/>
      <c r="Z34" s="7">
        <f t="shared" si="33"/>
        <v>0</v>
      </c>
      <c r="AA34" s="26">
        <f t="shared" si="34"/>
        <v>0</v>
      </c>
      <c r="AB34" s="19">
        <v>25</v>
      </c>
    </row>
    <row r="35" spans="1:28" x14ac:dyDescent="0.3">
      <c r="A35" s="19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3">
        <f t="shared" si="26"/>
        <v>0</v>
      </c>
      <c r="K35" s="21"/>
      <c r="L35" s="23">
        <f t="shared" si="27"/>
        <v>0</v>
      </c>
      <c r="M35" s="13"/>
      <c r="N35" s="23">
        <f t="shared" si="28"/>
        <v>0</v>
      </c>
      <c r="O35" s="21"/>
      <c r="P35" s="22">
        <f t="shared" si="29"/>
        <v>0</v>
      </c>
      <c r="Q35" s="21"/>
      <c r="R35" s="22">
        <f t="shared" si="30"/>
        <v>0</v>
      </c>
      <c r="S35" s="6"/>
      <c r="T35" s="22"/>
      <c r="U35" s="6"/>
      <c r="V35" s="22">
        <f t="shared" si="31"/>
        <v>0</v>
      </c>
      <c r="W35" s="6"/>
      <c r="X35" s="22">
        <f t="shared" si="32"/>
        <v>0</v>
      </c>
      <c r="Y35" s="6"/>
      <c r="Z35" s="7">
        <f t="shared" si="33"/>
        <v>0</v>
      </c>
      <c r="AA35" s="26">
        <f t="shared" si="34"/>
        <v>0</v>
      </c>
      <c r="AB35" s="19">
        <v>26</v>
      </c>
    </row>
    <row r="36" spans="1:28" x14ac:dyDescent="0.3">
      <c r="A36" s="19">
        <v>27</v>
      </c>
      <c r="B36" s="6"/>
      <c r="C36" s="6"/>
      <c r="D36" s="6"/>
      <c r="E36" s="13"/>
      <c r="F36" s="7">
        <f t="shared" si="24"/>
        <v>0</v>
      </c>
      <c r="G36" s="6"/>
      <c r="H36" s="7">
        <f t="shared" si="25"/>
        <v>0</v>
      </c>
      <c r="I36" s="21"/>
      <c r="J36" s="23">
        <f t="shared" si="26"/>
        <v>0</v>
      </c>
      <c r="K36" s="21"/>
      <c r="L36" s="23">
        <f t="shared" si="27"/>
        <v>0</v>
      </c>
      <c r="M36" s="13"/>
      <c r="N36" s="23">
        <f t="shared" si="28"/>
        <v>0</v>
      </c>
      <c r="O36" s="21"/>
      <c r="P36" s="22">
        <f t="shared" si="29"/>
        <v>0</v>
      </c>
      <c r="Q36" s="21"/>
      <c r="R36" s="22">
        <f t="shared" si="30"/>
        <v>0</v>
      </c>
      <c r="S36" s="6"/>
      <c r="T36" s="22">
        <f>IF(S36=0,,($S$9-S36)*$S$7*100/$S$9)</f>
        <v>0</v>
      </c>
      <c r="U36" s="6"/>
      <c r="V36" s="22">
        <f t="shared" si="31"/>
        <v>0</v>
      </c>
      <c r="W36" s="6"/>
      <c r="X36" s="22">
        <f t="shared" si="32"/>
        <v>0</v>
      </c>
      <c r="Y36" s="6"/>
      <c r="Z36" s="7">
        <f t="shared" si="33"/>
        <v>0</v>
      </c>
      <c r="AA36" s="26">
        <f t="shared" si="34"/>
        <v>0</v>
      </c>
      <c r="AB36" s="19">
        <v>27</v>
      </c>
    </row>
    <row r="37" spans="1:28" x14ac:dyDescent="0.3">
      <c r="A37" s="19">
        <v>28</v>
      </c>
      <c r="B37" s="6"/>
      <c r="C37" s="6"/>
      <c r="D37" s="6"/>
      <c r="E37" s="13"/>
      <c r="F37" s="7">
        <f t="shared" si="24"/>
        <v>0</v>
      </c>
      <c r="G37" s="13"/>
      <c r="H37" s="7">
        <f t="shared" si="25"/>
        <v>0</v>
      </c>
      <c r="I37" s="13"/>
      <c r="J37" s="23">
        <f t="shared" si="26"/>
        <v>0</v>
      </c>
      <c r="K37" s="21"/>
      <c r="L37" s="23">
        <f t="shared" si="27"/>
        <v>0</v>
      </c>
      <c r="M37" s="13"/>
      <c r="N37" s="23">
        <f t="shared" si="28"/>
        <v>0</v>
      </c>
      <c r="O37" s="21"/>
      <c r="P37" s="22">
        <f t="shared" si="29"/>
        <v>0</v>
      </c>
      <c r="Q37" s="21"/>
      <c r="R37" s="22">
        <f t="shared" si="30"/>
        <v>0</v>
      </c>
      <c r="S37" s="6"/>
      <c r="T37" s="22"/>
      <c r="U37" s="6"/>
      <c r="V37" s="22">
        <f t="shared" si="31"/>
        <v>0</v>
      </c>
      <c r="W37" s="6"/>
      <c r="X37" s="22">
        <f t="shared" si="32"/>
        <v>0</v>
      </c>
      <c r="Y37" s="6"/>
      <c r="Z37" s="7">
        <f t="shared" si="33"/>
        <v>0</v>
      </c>
      <c r="AA37" s="26">
        <f t="shared" si="34"/>
        <v>0</v>
      </c>
      <c r="AB37" s="19">
        <v>28</v>
      </c>
    </row>
    <row r="38" spans="1:28" x14ac:dyDescent="0.3">
      <c r="A38" s="19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3">
        <f t="shared" si="26"/>
        <v>0</v>
      </c>
      <c r="K38" s="21"/>
      <c r="L38" s="23">
        <v>0</v>
      </c>
      <c r="M38" s="13"/>
      <c r="N38" s="23">
        <f t="shared" si="28"/>
        <v>0</v>
      </c>
      <c r="O38" s="21"/>
      <c r="P38" s="22">
        <f t="shared" si="29"/>
        <v>0</v>
      </c>
      <c r="Q38" s="21"/>
      <c r="R38" s="22">
        <f t="shared" si="30"/>
        <v>0</v>
      </c>
      <c r="S38" s="6"/>
      <c r="T38" s="22"/>
      <c r="U38" s="6"/>
      <c r="V38" s="22">
        <f t="shared" si="31"/>
        <v>0</v>
      </c>
      <c r="W38" s="6"/>
      <c r="X38" s="22">
        <f t="shared" si="32"/>
        <v>0</v>
      </c>
      <c r="Y38" s="6"/>
      <c r="Z38" s="7">
        <f t="shared" si="33"/>
        <v>0</v>
      </c>
      <c r="AA38" s="26">
        <f t="shared" si="34"/>
        <v>0</v>
      </c>
      <c r="AB38" s="19">
        <v>29</v>
      </c>
    </row>
    <row r="39" spans="1:28" x14ac:dyDescent="0.3">
      <c r="A39" s="19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3">
        <f t="shared" si="26"/>
        <v>0</v>
      </c>
      <c r="K39" s="13"/>
      <c r="L39" s="23">
        <f t="shared" ref="L39:L48" si="35">IF(K39=0,,($K$9-K39)*$K$7*100/$K$9)</f>
        <v>0</v>
      </c>
      <c r="M39" s="13"/>
      <c r="N39" s="23">
        <f t="shared" si="28"/>
        <v>0</v>
      </c>
      <c r="O39" s="21"/>
      <c r="P39" s="22">
        <f t="shared" si="29"/>
        <v>0</v>
      </c>
      <c r="Q39" s="21"/>
      <c r="R39" s="22">
        <f t="shared" si="30"/>
        <v>0</v>
      </c>
      <c r="S39" s="6"/>
      <c r="T39" s="22">
        <f t="shared" ref="T39:T48" si="36">IF(S39=0,,($S$9-S39)*$S$7*100/$S$9)</f>
        <v>0</v>
      </c>
      <c r="U39" s="6"/>
      <c r="V39" s="22">
        <f t="shared" si="31"/>
        <v>0</v>
      </c>
      <c r="W39" s="6"/>
      <c r="X39" s="22">
        <f t="shared" si="32"/>
        <v>0</v>
      </c>
      <c r="Y39" s="6"/>
      <c r="Z39" s="7">
        <f t="shared" si="33"/>
        <v>0</v>
      </c>
      <c r="AA39" s="26">
        <f t="shared" si="34"/>
        <v>0</v>
      </c>
      <c r="AB39" s="19">
        <v>30</v>
      </c>
    </row>
    <row r="40" spans="1:28" x14ac:dyDescent="0.3">
      <c r="A40" s="19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3">
        <f t="shared" si="26"/>
        <v>0</v>
      </c>
      <c r="K40" s="13"/>
      <c r="L40" s="23">
        <f t="shared" si="35"/>
        <v>0</v>
      </c>
      <c r="M40" s="13"/>
      <c r="N40" s="23">
        <f t="shared" si="28"/>
        <v>0</v>
      </c>
      <c r="O40" s="21"/>
      <c r="P40" s="22">
        <f t="shared" si="29"/>
        <v>0</v>
      </c>
      <c r="Q40" s="21"/>
      <c r="R40" s="22">
        <f t="shared" si="30"/>
        <v>0</v>
      </c>
      <c r="S40" s="6"/>
      <c r="T40" s="22">
        <f t="shared" si="36"/>
        <v>0</v>
      </c>
      <c r="U40" s="6"/>
      <c r="V40" s="22">
        <f t="shared" si="31"/>
        <v>0</v>
      </c>
      <c r="W40" s="6"/>
      <c r="X40" s="22">
        <f t="shared" si="32"/>
        <v>0</v>
      </c>
      <c r="Y40" s="6"/>
      <c r="Z40" s="7">
        <f t="shared" si="33"/>
        <v>0</v>
      </c>
      <c r="AA40" s="26">
        <f t="shared" si="34"/>
        <v>0</v>
      </c>
      <c r="AB40" s="19">
        <v>31</v>
      </c>
    </row>
    <row r="41" spans="1:28" x14ac:dyDescent="0.3">
      <c r="A41" s="19">
        <v>32</v>
      </c>
      <c r="E41" s="13"/>
      <c r="F41" s="7">
        <f t="shared" si="24"/>
        <v>0</v>
      </c>
      <c r="G41" s="13"/>
      <c r="H41" s="7">
        <f t="shared" si="25"/>
        <v>0</v>
      </c>
      <c r="I41" s="13"/>
      <c r="J41" s="23">
        <f t="shared" si="26"/>
        <v>0</v>
      </c>
      <c r="K41" s="13"/>
      <c r="L41" s="23">
        <f t="shared" si="35"/>
        <v>0</v>
      </c>
      <c r="M41" s="13"/>
      <c r="N41" s="23">
        <f t="shared" si="28"/>
        <v>0</v>
      </c>
      <c r="O41" s="21"/>
      <c r="P41" s="22">
        <f t="shared" si="29"/>
        <v>0</v>
      </c>
      <c r="Q41" s="21"/>
      <c r="R41" s="22">
        <f t="shared" si="30"/>
        <v>0</v>
      </c>
      <c r="S41" s="6"/>
      <c r="T41" s="22">
        <f t="shared" si="36"/>
        <v>0</v>
      </c>
      <c r="U41" s="6"/>
      <c r="V41" s="22">
        <f t="shared" si="31"/>
        <v>0</v>
      </c>
      <c r="W41" s="6"/>
      <c r="X41" s="22">
        <f t="shared" si="32"/>
        <v>0</v>
      </c>
      <c r="Y41" s="6"/>
      <c r="Z41" s="7">
        <f t="shared" si="33"/>
        <v>0</v>
      </c>
      <c r="AA41" s="26">
        <f t="shared" si="34"/>
        <v>0</v>
      </c>
      <c r="AB41" s="19">
        <v>32</v>
      </c>
    </row>
    <row r="42" spans="1:28" x14ac:dyDescent="0.3">
      <c r="A42" s="19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1"/>
      <c r="J42" s="23">
        <f t="shared" si="26"/>
        <v>0</v>
      </c>
      <c r="K42" s="21"/>
      <c r="L42" s="23">
        <f t="shared" si="35"/>
        <v>0</v>
      </c>
      <c r="M42" s="13"/>
      <c r="N42" s="23">
        <f t="shared" si="28"/>
        <v>0</v>
      </c>
      <c r="O42" s="21"/>
      <c r="P42" s="22">
        <f t="shared" si="29"/>
        <v>0</v>
      </c>
      <c r="Q42" s="21"/>
      <c r="R42" s="22">
        <f t="shared" si="30"/>
        <v>0</v>
      </c>
      <c r="S42" s="6"/>
      <c r="T42" s="22">
        <f t="shared" si="36"/>
        <v>0</v>
      </c>
      <c r="U42" s="6"/>
      <c r="V42" s="22">
        <f t="shared" si="31"/>
        <v>0</v>
      </c>
      <c r="W42" s="6"/>
      <c r="X42" s="22">
        <f t="shared" si="32"/>
        <v>0</v>
      </c>
      <c r="Y42" s="6"/>
      <c r="Z42" s="7">
        <f t="shared" si="33"/>
        <v>0</v>
      </c>
      <c r="AA42" s="26">
        <f t="shared" si="34"/>
        <v>0</v>
      </c>
      <c r="AB42" s="19">
        <v>33</v>
      </c>
    </row>
    <row r="43" spans="1:28" x14ac:dyDescent="0.3">
      <c r="A43" s="19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3">
        <f t="shared" si="26"/>
        <v>0</v>
      </c>
      <c r="K43" s="21"/>
      <c r="L43" s="23">
        <f t="shared" si="35"/>
        <v>0</v>
      </c>
      <c r="M43" s="13"/>
      <c r="N43" s="23">
        <f t="shared" si="28"/>
        <v>0</v>
      </c>
      <c r="O43" s="21"/>
      <c r="P43" s="22">
        <f t="shared" si="29"/>
        <v>0</v>
      </c>
      <c r="Q43" s="21"/>
      <c r="R43" s="22">
        <f t="shared" si="30"/>
        <v>0</v>
      </c>
      <c r="S43" s="6"/>
      <c r="T43" s="22">
        <f t="shared" si="36"/>
        <v>0</v>
      </c>
      <c r="U43" s="6"/>
      <c r="V43" s="22">
        <f t="shared" si="31"/>
        <v>0</v>
      </c>
      <c r="W43" s="6"/>
      <c r="X43" s="22">
        <f t="shared" si="32"/>
        <v>0</v>
      </c>
      <c r="Y43" s="6"/>
      <c r="Z43" s="7">
        <f t="shared" si="33"/>
        <v>0</v>
      </c>
      <c r="AA43" s="26">
        <f t="shared" si="34"/>
        <v>0</v>
      </c>
      <c r="AB43" s="19">
        <v>34</v>
      </c>
    </row>
    <row r="44" spans="1:28" x14ac:dyDescent="0.3">
      <c r="A44" s="19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3">
        <f t="shared" si="26"/>
        <v>0</v>
      </c>
      <c r="K44" s="21"/>
      <c r="L44" s="23">
        <f t="shared" si="35"/>
        <v>0</v>
      </c>
      <c r="M44" s="13"/>
      <c r="N44" s="23">
        <f t="shared" si="28"/>
        <v>0</v>
      </c>
      <c r="O44" s="21"/>
      <c r="P44" s="22">
        <f t="shared" si="29"/>
        <v>0</v>
      </c>
      <c r="Q44" s="21"/>
      <c r="R44" s="22">
        <f t="shared" si="30"/>
        <v>0</v>
      </c>
      <c r="S44" s="6"/>
      <c r="T44" s="22">
        <f t="shared" si="36"/>
        <v>0</v>
      </c>
      <c r="U44" s="6"/>
      <c r="V44" s="22">
        <f t="shared" si="31"/>
        <v>0</v>
      </c>
      <c r="W44" s="6"/>
      <c r="X44" s="22">
        <f t="shared" si="32"/>
        <v>0</v>
      </c>
      <c r="Y44" s="6"/>
      <c r="Z44" s="7">
        <f t="shared" si="33"/>
        <v>0</v>
      </c>
      <c r="AA44" s="26">
        <f t="shared" si="34"/>
        <v>0</v>
      </c>
      <c r="AB44" s="19">
        <v>35</v>
      </c>
    </row>
    <row r="45" spans="1:28" x14ac:dyDescent="0.3">
      <c r="A45" s="19">
        <v>36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1"/>
      <c r="J45" s="23">
        <f t="shared" si="26"/>
        <v>0</v>
      </c>
      <c r="K45" s="21"/>
      <c r="L45" s="23">
        <f t="shared" si="35"/>
        <v>0</v>
      </c>
      <c r="M45" s="13"/>
      <c r="N45" s="23">
        <f t="shared" si="28"/>
        <v>0</v>
      </c>
      <c r="O45" s="21"/>
      <c r="P45" s="22">
        <f t="shared" si="29"/>
        <v>0</v>
      </c>
      <c r="Q45" s="21"/>
      <c r="R45" s="22">
        <f t="shared" si="30"/>
        <v>0</v>
      </c>
      <c r="S45" s="6"/>
      <c r="T45" s="22">
        <f t="shared" si="36"/>
        <v>0</v>
      </c>
      <c r="U45" s="6"/>
      <c r="V45" s="22">
        <f t="shared" si="31"/>
        <v>0</v>
      </c>
      <c r="W45" s="6"/>
      <c r="X45" s="22">
        <f t="shared" si="32"/>
        <v>0</v>
      </c>
      <c r="Y45" s="6"/>
      <c r="Z45" s="7">
        <f t="shared" si="33"/>
        <v>0</v>
      </c>
      <c r="AA45" s="26">
        <f t="shared" si="34"/>
        <v>0</v>
      </c>
      <c r="AB45" s="19">
        <v>36</v>
      </c>
    </row>
    <row r="46" spans="1:28" x14ac:dyDescent="0.3">
      <c r="A46" s="19">
        <v>37</v>
      </c>
      <c r="E46" s="13"/>
      <c r="F46" s="7">
        <f t="shared" si="24"/>
        <v>0</v>
      </c>
      <c r="G46" s="6"/>
      <c r="H46" s="7">
        <f t="shared" si="25"/>
        <v>0</v>
      </c>
      <c r="I46" s="13"/>
      <c r="J46" s="23">
        <f t="shared" si="26"/>
        <v>0</v>
      </c>
      <c r="K46" s="21"/>
      <c r="L46" s="23">
        <f t="shared" si="35"/>
        <v>0</v>
      </c>
      <c r="M46" s="13"/>
      <c r="N46" s="23">
        <f t="shared" si="28"/>
        <v>0</v>
      </c>
      <c r="O46" s="21"/>
      <c r="P46" s="22">
        <f t="shared" si="29"/>
        <v>0</v>
      </c>
      <c r="Q46" s="21"/>
      <c r="R46" s="22">
        <f t="shared" si="30"/>
        <v>0</v>
      </c>
      <c r="S46" s="6"/>
      <c r="T46" s="22">
        <f t="shared" si="36"/>
        <v>0</v>
      </c>
      <c r="U46" s="6"/>
      <c r="V46" s="22">
        <f t="shared" si="31"/>
        <v>0</v>
      </c>
      <c r="W46" s="6"/>
      <c r="X46" s="22">
        <f t="shared" si="32"/>
        <v>0</v>
      </c>
      <c r="Y46" s="6"/>
      <c r="Z46" s="7">
        <f t="shared" si="33"/>
        <v>0</v>
      </c>
      <c r="AA46" s="26">
        <f t="shared" si="34"/>
        <v>0</v>
      </c>
      <c r="AB46" s="19">
        <v>37</v>
      </c>
    </row>
    <row r="47" spans="1:28" x14ac:dyDescent="0.3">
      <c r="A47" s="19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3">
        <f t="shared" si="26"/>
        <v>0</v>
      </c>
      <c r="K47" s="13"/>
      <c r="L47" s="23">
        <f t="shared" si="35"/>
        <v>0</v>
      </c>
      <c r="M47" s="13"/>
      <c r="N47" s="23">
        <f t="shared" si="28"/>
        <v>0</v>
      </c>
      <c r="O47" s="21"/>
      <c r="P47" s="22">
        <f t="shared" si="29"/>
        <v>0</v>
      </c>
      <c r="Q47" s="21"/>
      <c r="R47" s="22">
        <f t="shared" si="30"/>
        <v>0</v>
      </c>
      <c r="S47" s="6"/>
      <c r="T47" s="22">
        <f t="shared" si="36"/>
        <v>0</v>
      </c>
      <c r="U47" s="6"/>
      <c r="V47" s="22">
        <f t="shared" si="31"/>
        <v>0</v>
      </c>
      <c r="W47" s="6"/>
      <c r="X47" s="22">
        <f t="shared" si="32"/>
        <v>0</v>
      </c>
      <c r="Y47" s="6"/>
      <c r="Z47" s="7">
        <f t="shared" si="33"/>
        <v>0</v>
      </c>
      <c r="AA47" s="26">
        <f t="shared" si="34"/>
        <v>0</v>
      </c>
      <c r="AB47" s="19">
        <v>38</v>
      </c>
    </row>
    <row r="48" spans="1:28" x14ac:dyDescent="0.3">
      <c r="A48" s="19">
        <v>39</v>
      </c>
      <c r="E48" s="13"/>
      <c r="F48" s="7">
        <f t="shared" si="24"/>
        <v>0</v>
      </c>
      <c r="G48" s="13"/>
      <c r="H48" s="7">
        <f t="shared" si="25"/>
        <v>0</v>
      </c>
      <c r="I48" s="21"/>
      <c r="J48" s="23">
        <f t="shared" si="26"/>
        <v>0</v>
      </c>
      <c r="K48" s="21"/>
      <c r="L48" s="23">
        <f t="shared" si="35"/>
        <v>0</v>
      </c>
      <c r="M48" s="13"/>
      <c r="N48" s="23">
        <f t="shared" si="28"/>
        <v>0</v>
      </c>
      <c r="O48" s="21"/>
      <c r="P48" s="22">
        <f t="shared" si="29"/>
        <v>0</v>
      </c>
      <c r="Q48" s="21"/>
      <c r="R48" s="22">
        <f t="shared" si="30"/>
        <v>0</v>
      </c>
      <c r="S48" s="6"/>
      <c r="T48" s="22">
        <f t="shared" si="36"/>
        <v>0</v>
      </c>
      <c r="U48" s="6"/>
      <c r="V48" s="22">
        <f t="shared" si="31"/>
        <v>0</v>
      </c>
      <c r="W48" s="6"/>
      <c r="X48" s="22">
        <f t="shared" si="32"/>
        <v>0</v>
      </c>
      <c r="Y48" s="6"/>
      <c r="Z48" s="7">
        <f t="shared" si="33"/>
        <v>0</v>
      </c>
      <c r="AA48" s="26">
        <f>SUM(F48+H48+J48+L48+N48+P48+R48+T48+V48+Z48)</f>
        <v>0</v>
      </c>
      <c r="AB48" s="19">
        <v>39</v>
      </c>
    </row>
    <row r="49" spans="1:26" x14ac:dyDescent="0.3">
      <c r="A49" s="60" t="s">
        <v>11</v>
      </c>
      <c r="B49" s="60"/>
      <c r="C49" s="61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42"/>
    </row>
    <row r="50" spans="1:26" x14ac:dyDescent="0.3">
      <c r="Z50" s="43"/>
    </row>
    <row r="51" spans="1:26" x14ac:dyDescent="0.3">
      <c r="Z51" s="43"/>
    </row>
    <row r="52" spans="1:26" x14ac:dyDescent="0.3">
      <c r="Z52" s="43"/>
    </row>
    <row r="53" spans="1:26" x14ac:dyDescent="0.3">
      <c r="Z53" s="43"/>
    </row>
    <row r="54" spans="1:26" x14ac:dyDescent="0.3">
      <c r="Z54" s="43"/>
    </row>
    <row r="55" spans="1:26" x14ac:dyDescent="0.3">
      <c r="Z55" s="43"/>
    </row>
    <row r="56" spans="1:26" x14ac:dyDescent="0.3">
      <c r="Z56" s="43"/>
    </row>
    <row r="57" spans="1:26" x14ac:dyDescent="0.3">
      <c r="Z57" s="43"/>
    </row>
    <row r="58" spans="1:26" x14ac:dyDescent="0.3">
      <c r="Z58" s="43"/>
    </row>
    <row r="59" spans="1:26" x14ac:dyDescent="0.3">
      <c r="Z59" s="43"/>
    </row>
    <row r="60" spans="1:26" x14ac:dyDescent="0.3">
      <c r="Z60" s="43"/>
    </row>
    <row r="61" spans="1:26" x14ac:dyDescent="0.3">
      <c r="Z61" s="43"/>
    </row>
    <row r="62" spans="1:26" x14ac:dyDescent="0.3">
      <c r="Z62" s="43"/>
    </row>
    <row r="63" spans="1:26" x14ac:dyDescent="0.3">
      <c r="Z63" s="43"/>
    </row>
    <row r="64" spans="1:26" x14ac:dyDescent="0.3">
      <c r="Z64" s="43"/>
    </row>
    <row r="65" spans="26:26" x14ac:dyDescent="0.3">
      <c r="Z65" s="43"/>
    </row>
    <row r="66" spans="26:26" x14ac:dyDescent="0.3">
      <c r="Z66" s="43"/>
    </row>
    <row r="67" spans="26:26" x14ac:dyDescent="0.3">
      <c r="Z67" s="43"/>
    </row>
  </sheetData>
  <sortState xmlns:xlrd2="http://schemas.microsoft.com/office/spreadsheetml/2017/richdata2" ref="B11:AA24">
    <sortCondition descending="1" ref="AA11:AA24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Y5" sqref="Y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  <col min="26" max="26" width="13.33203125" customWidth="1"/>
  </cols>
  <sheetData>
    <row r="1" spans="1:26" ht="31.2" x14ac:dyDescent="0.6">
      <c r="A1" s="56" t="s">
        <v>286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55" t="s">
        <v>342</v>
      </c>
      <c r="F6" s="55"/>
      <c r="G6" s="55" t="s">
        <v>366</v>
      </c>
      <c r="H6" s="55"/>
      <c r="I6" s="55" t="s">
        <v>430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6" x14ac:dyDescent="0.3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3">
      <c r="D8" s="1" t="s">
        <v>1</v>
      </c>
      <c r="E8" s="59">
        <v>45934</v>
      </c>
      <c r="F8" s="59"/>
      <c r="G8" s="59" t="s">
        <v>367</v>
      </c>
      <c r="H8" s="59"/>
      <c r="I8" s="59">
        <v>45963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3">
      <c r="D9" s="1" t="s">
        <v>2</v>
      </c>
      <c r="E9" s="55">
        <v>6</v>
      </c>
      <c r="F9" s="55"/>
      <c r="G9" s="55">
        <v>14</v>
      </c>
      <c r="H9" s="55"/>
      <c r="I9" s="55">
        <v>95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v>1</v>
      </c>
      <c r="B11" s="13" t="s">
        <v>251</v>
      </c>
      <c r="C11" s="13" t="s">
        <v>372</v>
      </c>
      <c r="D11" s="13" t="s">
        <v>334</v>
      </c>
      <c r="E11" s="13"/>
      <c r="F11" s="7">
        <f t="shared" ref="F11:F18" si="0">IF(E11=0,,($E$9-E11)*$E$7*100/$E$9)</f>
        <v>0</v>
      </c>
      <c r="G11" s="13">
        <v>2</v>
      </c>
      <c r="H11" s="7">
        <f t="shared" ref="H11:H20" si="1">IF(G11=0,,($G$9-G11)*$G$7*100/$G$9)</f>
        <v>171.42857142857142</v>
      </c>
      <c r="I11" s="13">
        <v>2</v>
      </c>
      <c r="J11" s="23">
        <f t="shared" ref="J11:J20" si="2">IF(I11=0,,($I$9-I11)*$I$7*100/$I$9)</f>
        <v>489.4736842105263</v>
      </c>
      <c r="K11" s="21"/>
      <c r="L11" s="23">
        <f t="shared" ref="L11:L20" si="3">IF(K11=0,,($K$9-K11)*$K$7*100/$K$9)</f>
        <v>0</v>
      </c>
      <c r="M11" s="13"/>
      <c r="N11" s="23">
        <f t="shared" ref="N11:N20" si="4">IF(M11=0,,($M$9-M11)*$M$7*100/$M$9)</f>
        <v>0</v>
      </c>
      <c r="O11" s="21"/>
      <c r="P11" s="22">
        <f t="shared" ref="P11:P20" si="5">IF(O11=0,,($O$9-O11)*$O$7*100/$O$9)</f>
        <v>0</v>
      </c>
      <c r="Q11" s="21"/>
      <c r="R11" s="22">
        <f t="shared" ref="R11:R20" si="6">IF(Q11=0,,($Q$9-Q11)*$Q$7*100/$Q$9)</f>
        <v>0</v>
      </c>
      <c r="S11" s="6"/>
      <c r="T11" s="22"/>
      <c r="U11" s="6"/>
      <c r="V11" s="22">
        <f t="shared" ref="V11:V20" si="7">IF(U11=0,,($U$9-U11)*$U$7*100/$U$9)</f>
        <v>0</v>
      </c>
      <c r="W11" s="6"/>
      <c r="X11" s="7">
        <f t="shared" ref="X11:X20" si="8">IF(W11=0,,($W$9-W11)*$W$7*100/$W$9)</f>
        <v>0</v>
      </c>
      <c r="Y11" s="26">
        <f t="shared" ref="Y11:Y20" si="9">SUM(F11+H11+J11+L11+N11+P11+R11+T11+V11+X11)</f>
        <v>660.90225563909769</v>
      </c>
      <c r="Z11" s="22">
        <f t="shared" ref="Z11:Z48" si="10">ROW(B11)-10</f>
        <v>1</v>
      </c>
    </row>
    <row r="12" spans="1:26" x14ac:dyDescent="0.3">
      <c r="A12" s="19">
        <v>2</v>
      </c>
      <c r="B12" s="21" t="s">
        <v>85</v>
      </c>
      <c r="C12" s="21" t="s">
        <v>135</v>
      </c>
      <c r="D12" s="21" t="s">
        <v>347</v>
      </c>
      <c r="E12" s="13"/>
      <c r="F12" s="7">
        <f t="shared" si="0"/>
        <v>0</v>
      </c>
      <c r="G12" s="6"/>
      <c r="H12" s="7">
        <f t="shared" si="1"/>
        <v>0</v>
      </c>
      <c r="I12" s="21">
        <v>18</v>
      </c>
      <c r="J12" s="23">
        <f t="shared" si="2"/>
        <v>405.26315789473682</v>
      </c>
      <c r="K12" s="21"/>
      <c r="L12" s="23">
        <f t="shared" si="3"/>
        <v>0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ref="T12:T20" si="11">IF(S12=0,,($S$9-S12)*$S$7*100/$S$9)</f>
        <v>0</v>
      </c>
      <c r="U12" s="6"/>
      <c r="V12" s="22">
        <f t="shared" si="7"/>
        <v>0</v>
      </c>
      <c r="W12" s="6"/>
      <c r="X12" s="7">
        <f t="shared" si="8"/>
        <v>0</v>
      </c>
      <c r="Y12" s="26">
        <f t="shared" si="9"/>
        <v>405.26315789473682</v>
      </c>
      <c r="Z12" s="22">
        <f t="shared" si="10"/>
        <v>2</v>
      </c>
    </row>
    <row r="13" spans="1:26" x14ac:dyDescent="0.3">
      <c r="A13" s="19">
        <v>3</v>
      </c>
      <c r="B13" s="13" t="s">
        <v>187</v>
      </c>
      <c r="C13" s="13" t="s">
        <v>130</v>
      </c>
      <c r="D13" s="13" t="s">
        <v>347</v>
      </c>
      <c r="E13" s="23"/>
      <c r="F13" s="7">
        <f t="shared" si="0"/>
        <v>0</v>
      </c>
      <c r="G13" s="22"/>
      <c r="H13" s="7">
        <f t="shared" si="1"/>
        <v>0</v>
      </c>
      <c r="I13" s="23">
        <v>32</v>
      </c>
      <c r="J13" s="23">
        <f t="shared" si="2"/>
        <v>331.57894736842104</v>
      </c>
      <c r="K13" s="23"/>
      <c r="L13" s="23">
        <f t="shared" si="3"/>
        <v>0</v>
      </c>
      <c r="M13" s="23"/>
      <c r="N13" s="23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7"/>
      <c r="T13" s="22">
        <f t="shared" si="11"/>
        <v>0</v>
      </c>
      <c r="U13" s="7"/>
      <c r="V13" s="22">
        <f t="shared" si="7"/>
        <v>0</v>
      </c>
      <c r="W13" s="7"/>
      <c r="X13" s="7">
        <f t="shared" si="8"/>
        <v>0</v>
      </c>
      <c r="Y13" s="26">
        <f t="shared" si="9"/>
        <v>331.57894736842104</v>
      </c>
      <c r="Z13" s="22">
        <v>3</v>
      </c>
    </row>
    <row r="14" spans="1:26" x14ac:dyDescent="0.3">
      <c r="A14" s="19">
        <v>4</v>
      </c>
      <c r="B14" s="13" t="s">
        <v>343</v>
      </c>
      <c r="C14" s="13" t="s">
        <v>146</v>
      </c>
      <c r="D14" s="13" t="s">
        <v>324</v>
      </c>
      <c r="E14" s="23">
        <v>2</v>
      </c>
      <c r="F14" s="7">
        <f t="shared" si="0"/>
        <v>133.33333333333334</v>
      </c>
      <c r="G14" s="22"/>
      <c r="H14" s="7">
        <f t="shared" si="1"/>
        <v>0</v>
      </c>
      <c r="I14" s="23"/>
      <c r="J14" s="23">
        <f t="shared" si="2"/>
        <v>0</v>
      </c>
      <c r="K14" s="23"/>
      <c r="L14" s="23">
        <f t="shared" si="3"/>
        <v>0</v>
      </c>
      <c r="M14" s="23"/>
      <c r="N14" s="23">
        <f t="shared" si="4"/>
        <v>0</v>
      </c>
      <c r="O14" s="22"/>
      <c r="P14" s="22">
        <f t="shared" si="5"/>
        <v>0</v>
      </c>
      <c r="Q14" s="22"/>
      <c r="R14" s="22">
        <f t="shared" si="6"/>
        <v>0</v>
      </c>
      <c r="S14" s="7"/>
      <c r="T14" s="22">
        <f t="shared" si="11"/>
        <v>0</v>
      </c>
      <c r="U14" s="7"/>
      <c r="V14" s="22">
        <f t="shared" si="7"/>
        <v>0</v>
      </c>
      <c r="W14" s="7"/>
      <c r="X14" s="7">
        <f t="shared" si="8"/>
        <v>0</v>
      </c>
      <c r="Y14" s="26">
        <f t="shared" si="9"/>
        <v>133.33333333333334</v>
      </c>
      <c r="Z14" s="22">
        <v>4</v>
      </c>
    </row>
    <row r="15" spans="1:26" x14ac:dyDescent="0.3">
      <c r="A15" s="19">
        <v>5</v>
      </c>
      <c r="B15" s="13" t="s">
        <v>344</v>
      </c>
      <c r="C15" s="13" t="s">
        <v>345</v>
      </c>
      <c r="D15" s="13" t="s">
        <v>324</v>
      </c>
      <c r="E15" s="13">
        <v>3</v>
      </c>
      <c r="F15" s="7">
        <f t="shared" si="0"/>
        <v>100</v>
      </c>
      <c r="G15" s="13"/>
      <c r="H15" s="7">
        <f t="shared" si="1"/>
        <v>0</v>
      </c>
      <c r="I15" s="13"/>
      <c r="J15" s="23">
        <f t="shared" si="2"/>
        <v>0</v>
      </c>
      <c r="K15" s="13"/>
      <c r="L15" s="23">
        <f t="shared" si="3"/>
        <v>0</v>
      </c>
      <c r="M15" s="13"/>
      <c r="N15" s="23">
        <f t="shared" si="4"/>
        <v>0</v>
      </c>
      <c r="O15" s="21"/>
      <c r="P15" s="22">
        <f t="shared" si="5"/>
        <v>0</v>
      </c>
      <c r="Q15" s="21"/>
      <c r="R15" s="22">
        <f t="shared" si="6"/>
        <v>0</v>
      </c>
      <c r="S15" s="6"/>
      <c r="T15" s="22">
        <f t="shared" si="11"/>
        <v>0</v>
      </c>
      <c r="U15" s="6"/>
      <c r="V15" s="22">
        <f t="shared" si="7"/>
        <v>0</v>
      </c>
      <c r="W15" s="6"/>
      <c r="X15" s="7">
        <f t="shared" si="8"/>
        <v>0</v>
      </c>
      <c r="Y15" s="26">
        <f t="shared" si="9"/>
        <v>100</v>
      </c>
      <c r="Z15" s="21">
        <v>5</v>
      </c>
    </row>
    <row r="16" spans="1:26" x14ac:dyDescent="0.3">
      <c r="A16" s="19">
        <v>6</v>
      </c>
      <c r="B16" s="13" t="s">
        <v>208</v>
      </c>
      <c r="C16" s="13" t="s">
        <v>209</v>
      </c>
      <c r="D16" s="13" t="s">
        <v>321</v>
      </c>
      <c r="E16" s="13">
        <v>3</v>
      </c>
      <c r="F16" s="7">
        <f t="shared" si="0"/>
        <v>100</v>
      </c>
      <c r="G16" s="6"/>
      <c r="H16" s="7">
        <f t="shared" si="1"/>
        <v>0</v>
      </c>
      <c r="I16" s="13"/>
      <c r="J16" s="23">
        <f t="shared" si="2"/>
        <v>0</v>
      </c>
      <c r="K16" s="21"/>
      <c r="L16" s="23">
        <f t="shared" si="3"/>
        <v>0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>
        <f t="shared" si="11"/>
        <v>0</v>
      </c>
      <c r="U16" s="6"/>
      <c r="V16" s="22">
        <f t="shared" si="7"/>
        <v>0</v>
      </c>
      <c r="W16" s="6"/>
      <c r="X16" s="7">
        <f t="shared" si="8"/>
        <v>0</v>
      </c>
      <c r="Y16" s="26">
        <f t="shared" si="9"/>
        <v>100</v>
      </c>
      <c r="Z16" s="22">
        <v>6</v>
      </c>
    </row>
    <row r="17" spans="1:26" x14ac:dyDescent="0.3">
      <c r="A17" s="19">
        <v>7</v>
      </c>
      <c r="B17" s="13" t="s">
        <v>273</v>
      </c>
      <c r="C17" s="13" t="s">
        <v>70</v>
      </c>
      <c r="D17" s="13" t="s">
        <v>90</v>
      </c>
      <c r="E17" s="13"/>
      <c r="F17" s="7">
        <f t="shared" si="0"/>
        <v>0</v>
      </c>
      <c r="G17" s="21"/>
      <c r="H17" s="7">
        <f t="shared" si="1"/>
        <v>0</v>
      </c>
      <c r="I17" s="21">
        <v>88</v>
      </c>
      <c r="J17" s="23">
        <f t="shared" si="2"/>
        <v>36.842105263157897</v>
      </c>
      <c r="K17" s="21"/>
      <c r="L17" s="23">
        <f t="shared" si="3"/>
        <v>0</v>
      </c>
      <c r="M17" s="13"/>
      <c r="N17" s="23">
        <f t="shared" si="4"/>
        <v>0</v>
      </c>
      <c r="O17" s="21"/>
      <c r="P17" s="22">
        <f t="shared" si="5"/>
        <v>0</v>
      </c>
      <c r="Q17" s="21"/>
      <c r="R17" s="22">
        <f t="shared" si="6"/>
        <v>0</v>
      </c>
      <c r="S17" s="6"/>
      <c r="T17" s="22">
        <f t="shared" si="11"/>
        <v>0</v>
      </c>
      <c r="U17" s="6"/>
      <c r="V17" s="22">
        <f t="shared" si="7"/>
        <v>0</v>
      </c>
      <c r="W17" s="6"/>
      <c r="X17" s="7">
        <f t="shared" si="8"/>
        <v>0</v>
      </c>
      <c r="Y17" s="26">
        <f t="shared" si="9"/>
        <v>36.842105263157897</v>
      </c>
      <c r="Z17" s="22">
        <v>7</v>
      </c>
    </row>
    <row r="18" spans="1:26" x14ac:dyDescent="0.3">
      <c r="A18" s="19">
        <v>8</v>
      </c>
      <c r="B18" s="13" t="s">
        <v>50</v>
      </c>
      <c r="C18" s="13" t="s">
        <v>346</v>
      </c>
      <c r="D18" s="13" t="s">
        <v>321</v>
      </c>
      <c r="E18" s="13">
        <v>5</v>
      </c>
      <c r="F18" s="7">
        <f t="shared" si="0"/>
        <v>33.333333333333336</v>
      </c>
      <c r="G18" s="6"/>
      <c r="H18" s="7">
        <f t="shared" si="1"/>
        <v>0</v>
      </c>
      <c r="I18" s="21"/>
      <c r="J18" s="23">
        <f t="shared" si="2"/>
        <v>0</v>
      </c>
      <c r="K18" s="21"/>
      <c r="L18" s="23">
        <f t="shared" si="3"/>
        <v>0</v>
      </c>
      <c r="M18" s="13"/>
      <c r="N18" s="23">
        <f t="shared" si="4"/>
        <v>0</v>
      </c>
      <c r="O18" s="21"/>
      <c r="P18" s="22">
        <f t="shared" si="5"/>
        <v>0</v>
      </c>
      <c r="Q18" s="21"/>
      <c r="R18" s="22">
        <f t="shared" si="6"/>
        <v>0</v>
      </c>
      <c r="S18" s="6"/>
      <c r="T18" s="22">
        <f t="shared" si="11"/>
        <v>0</v>
      </c>
      <c r="U18" s="6"/>
      <c r="V18" s="22">
        <f t="shared" si="7"/>
        <v>0</v>
      </c>
      <c r="W18" s="6"/>
      <c r="X18" s="7">
        <f t="shared" si="8"/>
        <v>0</v>
      </c>
      <c r="Y18" s="26">
        <f t="shared" si="9"/>
        <v>33.333333333333336</v>
      </c>
      <c r="Z18" s="22">
        <v>8</v>
      </c>
    </row>
    <row r="19" spans="1:26" x14ac:dyDescent="0.3">
      <c r="A19" s="19">
        <v>9</v>
      </c>
      <c r="B19" s="21" t="s">
        <v>206</v>
      </c>
      <c r="C19" s="21" t="s">
        <v>207</v>
      </c>
      <c r="D19" s="21" t="s">
        <v>347</v>
      </c>
      <c r="E19" s="13">
        <v>6</v>
      </c>
      <c r="F19" s="7">
        <f>33/2</f>
        <v>16.5</v>
      </c>
      <c r="G19" s="6"/>
      <c r="H19" s="7">
        <f t="shared" si="1"/>
        <v>0</v>
      </c>
      <c r="I19" s="13"/>
      <c r="J19" s="23">
        <f t="shared" si="2"/>
        <v>0</v>
      </c>
      <c r="K19" s="21"/>
      <c r="L19" s="23">
        <f t="shared" si="3"/>
        <v>0</v>
      </c>
      <c r="M19" s="13"/>
      <c r="N19" s="23">
        <f t="shared" si="4"/>
        <v>0</v>
      </c>
      <c r="O19" s="21"/>
      <c r="P19" s="22">
        <f t="shared" si="5"/>
        <v>0</v>
      </c>
      <c r="Q19" s="21"/>
      <c r="R19" s="22">
        <f t="shared" si="6"/>
        <v>0</v>
      </c>
      <c r="S19" s="6"/>
      <c r="T19" s="22">
        <f t="shared" si="11"/>
        <v>0</v>
      </c>
      <c r="U19" s="6"/>
      <c r="V19" s="22">
        <f t="shared" si="7"/>
        <v>0</v>
      </c>
      <c r="W19" s="6"/>
      <c r="X19" s="7">
        <f t="shared" si="8"/>
        <v>0</v>
      </c>
      <c r="Y19" s="26">
        <f t="shared" si="9"/>
        <v>16.5</v>
      </c>
      <c r="Z19" s="21">
        <v>9</v>
      </c>
    </row>
    <row r="20" spans="1:26" x14ac:dyDescent="0.3">
      <c r="A20" s="19">
        <v>10</v>
      </c>
      <c r="B20" s="13"/>
      <c r="C20" s="13"/>
      <c r="D20" s="13"/>
      <c r="E20" s="13"/>
      <c r="F20" s="7">
        <f>IF(E20=0,,($E$9-E20)*$E$7*100/$E$9)</f>
        <v>0</v>
      </c>
      <c r="G20" s="6"/>
      <c r="H20" s="7">
        <f t="shared" si="1"/>
        <v>0</v>
      </c>
      <c r="I20" s="13"/>
      <c r="J20" s="23">
        <f t="shared" si="2"/>
        <v>0</v>
      </c>
      <c r="K20" s="21"/>
      <c r="L20" s="23">
        <f t="shared" si="3"/>
        <v>0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11"/>
        <v>0</v>
      </c>
      <c r="U20" s="6"/>
      <c r="V20" s="22">
        <f t="shared" si="7"/>
        <v>0</v>
      </c>
      <c r="W20" s="6"/>
      <c r="X20" s="7">
        <f t="shared" si="8"/>
        <v>0</v>
      </c>
      <c r="Y20" s="26">
        <f t="shared" si="9"/>
        <v>0</v>
      </c>
      <c r="Z20" s="21">
        <v>10</v>
      </c>
    </row>
    <row r="21" spans="1:26" x14ac:dyDescent="0.3">
      <c r="A21" s="19">
        <v>11</v>
      </c>
      <c r="B21" s="13"/>
      <c r="C21" s="13"/>
      <c r="D21" s="13"/>
      <c r="E21" s="13"/>
      <c r="F21" s="7">
        <f t="shared" ref="F21:F31" si="12">IF(E21=0,,($E$9-E21)*$E$7*100/$E$9)</f>
        <v>0</v>
      </c>
      <c r="G21" s="13"/>
      <c r="H21" s="7">
        <f t="shared" ref="H21:H31" si="13">IF(G21=0,,($G$9-G21)*$G$7*100/$G$9)</f>
        <v>0</v>
      </c>
      <c r="I21" s="13"/>
      <c r="J21" s="23">
        <f t="shared" ref="J21:J31" si="14">IF(I21=0,,($I$9-I21)*$I$7*100/$I$9)</f>
        <v>0</v>
      </c>
      <c r="K21" s="21"/>
      <c r="L21" s="23">
        <f t="shared" ref="L21:L24" si="15">IF(K21=0,,($K$9-K21)*$K$7*100/$K$9)</f>
        <v>0</v>
      </c>
      <c r="M21" s="13"/>
      <c r="N21" s="23">
        <f t="shared" ref="N21:N31" si="16">IF(M21=0,,($M$9-M21)*$M$7*100/$M$9)</f>
        <v>0</v>
      </c>
      <c r="O21" s="21"/>
      <c r="P21" s="22">
        <f t="shared" ref="P21:P28" si="17">IF(O21=0,,($O$9-O21)*$O$7*100/$O$9)</f>
        <v>0</v>
      </c>
      <c r="Q21" s="21"/>
      <c r="R21" s="22">
        <f t="shared" ref="R21:R31" si="18">IF(Q21=0,,($Q$9-Q21)*$Q$7*100/$Q$9)</f>
        <v>0</v>
      </c>
      <c r="S21" s="6"/>
      <c r="T21" s="22"/>
      <c r="U21" s="6"/>
      <c r="V21" s="22">
        <f t="shared" ref="V21:V31" si="19">IF(U21=0,,($U$9-U21)*$U$7*100/$U$9)</f>
        <v>0</v>
      </c>
      <c r="W21" s="6"/>
      <c r="X21" s="7">
        <f t="shared" ref="X21:X31" si="20">IF(W21=0,,($W$9-W21)*$W$7*100/$W$9)</f>
        <v>0</v>
      </c>
      <c r="Y21" s="26">
        <f t="shared" ref="Y21:Y31" si="21">SUM(F21+H21+J21+L21+N21+P21+R21+T21+V21+X21)</f>
        <v>0</v>
      </c>
      <c r="Z21" s="21">
        <v>11</v>
      </c>
    </row>
    <row r="22" spans="1:26" x14ac:dyDescent="0.3">
      <c r="A22" s="19">
        <v>12</v>
      </c>
      <c r="B22" s="13"/>
      <c r="C22" s="13"/>
      <c r="D22" s="13"/>
      <c r="E22" s="13"/>
      <c r="F22" s="7">
        <f t="shared" si="12"/>
        <v>0</v>
      </c>
      <c r="G22" s="6"/>
      <c r="H22" s="7">
        <f t="shared" si="13"/>
        <v>0</v>
      </c>
      <c r="I22" s="21"/>
      <c r="J22" s="23">
        <f t="shared" si="14"/>
        <v>0</v>
      </c>
      <c r="K22" s="21"/>
      <c r="L22" s="23">
        <f t="shared" si="15"/>
        <v>0</v>
      </c>
      <c r="M22" s="13"/>
      <c r="N22" s="23">
        <f t="shared" si="16"/>
        <v>0</v>
      </c>
      <c r="O22" s="21"/>
      <c r="P22" s="22">
        <f t="shared" si="17"/>
        <v>0</v>
      </c>
      <c r="Q22" s="21"/>
      <c r="R22" s="22">
        <f t="shared" si="18"/>
        <v>0</v>
      </c>
      <c r="S22" s="6"/>
      <c r="T22" s="22">
        <f>IF(S22=0,,($S$9-S22)*$S$7*100/$S$9)</f>
        <v>0</v>
      </c>
      <c r="U22" s="6"/>
      <c r="V22" s="22">
        <f t="shared" si="19"/>
        <v>0</v>
      </c>
      <c r="W22" s="6"/>
      <c r="X22" s="7">
        <f t="shared" si="20"/>
        <v>0</v>
      </c>
      <c r="Y22" s="26">
        <f t="shared" si="21"/>
        <v>0</v>
      </c>
      <c r="Z22" s="21">
        <v>12</v>
      </c>
    </row>
    <row r="23" spans="1:26" x14ac:dyDescent="0.3">
      <c r="A23" s="19">
        <v>13</v>
      </c>
      <c r="B23" s="13"/>
      <c r="C23" s="13"/>
      <c r="D23" s="13"/>
      <c r="E23" s="13"/>
      <c r="F23" s="7">
        <f t="shared" si="12"/>
        <v>0</v>
      </c>
      <c r="G23" s="6"/>
      <c r="H23" s="7">
        <f t="shared" si="13"/>
        <v>0</v>
      </c>
      <c r="I23" s="13"/>
      <c r="J23" s="23">
        <f t="shared" si="14"/>
        <v>0</v>
      </c>
      <c r="K23" s="21"/>
      <c r="L23" s="23">
        <f t="shared" si="15"/>
        <v>0</v>
      </c>
      <c r="M23" s="13"/>
      <c r="N23" s="23">
        <f t="shared" si="16"/>
        <v>0</v>
      </c>
      <c r="O23" s="21"/>
      <c r="P23" s="22">
        <f t="shared" si="17"/>
        <v>0</v>
      </c>
      <c r="Q23" s="21"/>
      <c r="R23" s="22">
        <f t="shared" si="18"/>
        <v>0</v>
      </c>
      <c r="S23" s="6"/>
      <c r="T23" s="22">
        <f>IF(S23=0,,($S$9-S23)*$S$7*100/$S$9)</f>
        <v>0</v>
      </c>
      <c r="U23" s="6"/>
      <c r="V23" s="22">
        <f t="shared" si="19"/>
        <v>0</v>
      </c>
      <c r="W23" s="6"/>
      <c r="X23" s="7">
        <f t="shared" si="20"/>
        <v>0</v>
      </c>
      <c r="Y23" s="26">
        <f t="shared" si="21"/>
        <v>0</v>
      </c>
      <c r="Z23" s="21">
        <v>13</v>
      </c>
    </row>
    <row r="24" spans="1:26" x14ac:dyDescent="0.3">
      <c r="A24" s="19">
        <v>14</v>
      </c>
      <c r="B24" s="13"/>
      <c r="C24" s="13"/>
      <c r="D24" s="13"/>
      <c r="E24" s="13"/>
      <c r="F24" s="7">
        <f t="shared" si="12"/>
        <v>0</v>
      </c>
      <c r="G24" s="13"/>
      <c r="H24" s="7">
        <f t="shared" si="13"/>
        <v>0</v>
      </c>
      <c r="I24" s="13"/>
      <c r="J24" s="23">
        <f t="shared" si="14"/>
        <v>0</v>
      </c>
      <c r="K24" s="21"/>
      <c r="L24" s="23">
        <f t="shared" si="15"/>
        <v>0</v>
      </c>
      <c r="M24" s="13"/>
      <c r="N24" s="23">
        <f t="shared" si="16"/>
        <v>0</v>
      </c>
      <c r="O24" s="21"/>
      <c r="P24" s="22">
        <f t="shared" si="17"/>
        <v>0</v>
      </c>
      <c r="Q24" s="21"/>
      <c r="R24" s="22">
        <f t="shared" si="18"/>
        <v>0</v>
      </c>
      <c r="S24" s="6"/>
      <c r="T24" s="22"/>
      <c r="U24" s="6"/>
      <c r="V24" s="22">
        <f t="shared" si="19"/>
        <v>0</v>
      </c>
      <c r="W24" s="6"/>
      <c r="X24" s="7">
        <f t="shared" si="20"/>
        <v>0</v>
      </c>
      <c r="Y24" s="26">
        <f t="shared" si="21"/>
        <v>0</v>
      </c>
      <c r="Z24" s="21">
        <v>14</v>
      </c>
    </row>
    <row r="25" spans="1:26" x14ac:dyDescent="0.3">
      <c r="A25" s="19">
        <v>15</v>
      </c>
      <c r="B25" s="13"/>
      <c r="C25" s="13"/>
      <c r="D25" s="13"/>
      <c r="E25" s="13"/>
      <c r="F25" s="7">
        <f t="shared" si="12"/>
        <v>0</v>
      </c>
      <c r="G25" s="13"/>
      <c r="H25" s="7">
        <f t="shared" si="13"/>
        <v>0</v>
      </c>
      <c r="I25" s="13"/>
      <c r="J25" s="23">
        <f t="shared" si="14"/>
        <v>0</v>
      </c>
      <c r="K25" s="21"/>
      <c r="L25" s="23">
        <v>0</v>
      </c>
      <c r="M25" s="13"/>
      <c r="N25" s="23">
        <f t="shared" si="16"/>
        <v>0</v>
      </c>
      <c r="O25" s="21"/>
      <c r="P25" s="22">
        <f t="shared" si="17"/>
        <v>0</v>
      </c>
      <c r="Q25" s="21"/>
      <c r="R25" s="22">
        <f t="shared" si="18"/>
        <v>0</v>
      </c>
      <c r="S25" s="6"/>
      <c r="T25" s="22"/>
      <c r="U25" s="6"/>
      <c r="V25" s="22">
        <f t="shared" si="19"/>
        <v>0</v>
      </c>
      <c r="W25" s="6"/>
      <c r="X25" s="7">
        <f t="shared" si="20"/>
        <v>0</v>
      </c>
      <c r="Y25" s="26">
        <f t="shared" si="21"/>
        <v>0</v>
      </c>
      <c r="Z25" s="21">
        <v>15</v>
      </c>
    </row>
    <row r="26" spans="1:26" x14ac:dyDescent="0.3">
      <c r="A26" s="19">
        <v>16</v>
      </c>
      <c r="B26" s="13"/>
      <c r="C26" s="13"/>
      <c r="D26" s="13"/>
      <c r="E26" s="13"/>
      <c r="F26" s="7">
        <f t="shared" si="12"/>
        <v>0</v>
      </c>
      <c r="G26" s="13"/>
      <c r="H26" s="7">
        <f t="shared" si="13"/>
        <v>0</v>
      </c>
      <c r="I26" s="13"/>
      <c r="J26" s="23">
        <f t="shared" si="14"/>
        <v>0</v>
      </c>
      <c r="K26" s="13"/>
      <c r="L26" s="23">
        <f t="shared" ref="L26:L31" si="22">IF(K26=0,,($K$9-K26)*$K$7*100/$K$9)</f>
        <v>0</v>
      </c>
      <c r="M26" s="13"/>
      <c r="N26" s="23">
        <f t="shared" si="16"/>
        <v>0</v>
      </c>
      <c r="O26" s="21"/>
      <c r="P26" s="22">
        <f t="shared" si="17"/>
        <v>0</v>
      </c>
      <c r="Q26" s="21"/>
      <c r="R26" s="22">
        <f t="shared" si="18"/>
        <v>0</v>
      </c>
      <c r="S26" s="6"/>
      <c r="T26" s="22">
        <f t="shared" ref="T26:T31" si="23">IF(S26=0,,($S$9-S26)*$S$7*100/$S$9)</f>
        <v>0</v>
      </c>
      <c r="U26" s="6"/>
      <c r="V26" s="22">
        <f t="shared" si="19"/>
        <v>0</v>
      </c>
      <c r="W26" s="6"/>
      <c r="X26" s="7">
        <f t="shared" si="20"/>
        <v>0</v>
      </c>
      <c r="Y26" s="26">
        <f t="shared" si="21"/>
        <v>0</v>
      </c>
      <c r="Z26" s="21">
        <v>16</v>
      </c>
    </row>
    <row r="27" spans="1:26" x14ac:dyDescent="0.3">
      <c r="A27" s="19">
        <v>17</v>
      </c>
      <c r="B27" s="13"/>
      <c r="C27" s="13"/>
      <c r="D27" s="13"/>
      <c r="E27" s="13"/>
      <c r="F27" s="7">
        <f t="shared" si="12"/>
        <v>0</v>
      </c>
      <c r="G27" s="6"/>
      <c r="H27" s="7">
        <f t="shared" si="13"/>
        <v>0</v>
      </c>
      <c r="I27" s="13"/>
      <c r="J27" s="23">
        <f t="shared" si="14"/>
        <v>0</v>
      </c>
      <c r="K27" s="21"/>
      <c r="L27" s="23">
        <f t="shared" si="22"/>
        <v>0</v>
      </c>
      <c r="M27" s="13"/>
      <c r="N27" s="23">
        <f t="shared" si="16"/>
        <v>0</v>
      </c>
      <c r="O27" s="21"/>
      <c r="P27" s="22">
        <f t="shared" si="17"/>
        <v>0</v>
      </c>
      <c r="Q27" s="21"/>
      <c r="R27" s="22">
        <f t="shared" si="18"/>
        <v>0</v>
      </c>
      <c r="S27" s="6"/>
      <c r="T27" s="22">
        <f t="shared" si="23"/>
        <v>0</v>
      </c>
      <c r="U27" s="6"/>
      <c r="V27" s="22">
        <f t="shared" si="19"/>
        <v>0</v>
      </c>
      <c r="W27" s="6"/>
      <c r="X27" s="7">
        <f t="shared" si="20"/>
        <v>0</v>
      </c>
      <c r="Y27" s="26">
        <f t="shared" si="21"/>
        <v>0</v>
      </c>
      <c r="Z27" s="21">
        <v>17</v>
      </c>
    </row>
    <row r="28" spans="1:26" x14ac:dyDescent="0.3">
      <c r="A28" s="19">
        <v>18</v>
      </c>
      <c r="B28" s="13"/>
      <c r="C28" s="13"/>
      <c r="D28" s="13"/>
      <c r="E28" s="13"/>
      <c r="F28" s="7">
        <f t="shared" si="12"/>
        <v>0</v>
      </c>
      <c r="G28" s="13"/>
      <c r="H28" s="7">
        <f t="shared" si="13"/>
        <v>0</v>
      </c>
      <c r="I28" s="13"/>
      <c r="J28" s="23">
        <f t="shared" si="14"/>
        <v>0</v>
      </c>
      <c r="K28" s="13"/>
      <c r="L28" s="23">
        <f t="shared" si="22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18"/>
        <v>0</v>
      </c>
      <c r="S28" s="6"/>
      <c r="T28" s="22">
        <f t="shared" si="23"/>
        <v>0</v>
      </c>
      <c r="U28" s="6"/>
      <c r="V28" s="22">
        <f t="shared" si="19"/>
        <v>0</v>
      </c>
      <c r="W28" s="6"/>
      <c r="X28" s="7">
        <f t="shared" si="20"/>
        <v>0</v>
      </c>
      <c r="Y28" s="26">
        <f t="shared" si="21"/>
        <v>0</v>
      </c>
      <c r="Z28" s="21">
        <f t="shared" si="10"/>
        <v>18</v>
      </c>
    </row>
    <row r="29" spans="1:26" x14ac:dyDescent="0.3">
      <c r="A29" s="19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22"/>
        <v>0</v>
      </c>
      <c r="M29" s="13"/>
      <c r="N29" s="23">
        <f t="shared" si="16"/>
        <v>0</v>
      </c>
      <c r="O29" s="21"/>
      <c r="P29" s="22"/>
      <c r="Q29" s="21"/>
      <c r="R29" s="22">
        <f t="shared" si="18"/>
        <v>0</v>
      </c>
      <c r="S29" s="6"/>
      <c r="T29" s="22">
        <f t="shared" si="23"/>
        <v>0</v>
      </c>
      <c r="U29" s="6"/>
      <c r="V29" s="22">
        <f t="shared" si="19"/>
        <v>0</v>
      </c>
      <c r="W29" s="6"/>
      <c r="X29" s="7">
        <f t="shared" si="20"/>
        <v>0</v>
      </c>
      <c r="Y29" s="26">
        <f t="shared" si="21"/>
        <v>0</v>
      </c>
      <c r="Z29" s="21">
        <f t="shared" si="10"/>
        <v>19</v>
      </c>
    </row>
    <row r="30" spans="1:26" x14ac:dyDescent="0.3">
      <c r="A30" s="19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22"/>
        <v>0</v>
      </c>
      <c r="M30" s="13"/>
      <c r="N30" s="23">
        <f t="shared" si="16"/>
        <v>0</v>
      </c>
      <c r="O30" s="21"/>
      <c r="P30" s="22">
        <f>IF(O30=0,,($O$9-O30)*$O$7*100/$O$9)</f>
        <v>0</v>
      </c>
      <c r="Q30" s="21"/>
      <c r="R30" s="22">
        <f t="shared" si="18"/>
        <v>0</v>
      </c>
      <c r="S30" s="6"/>
      <c r="T30" s="22">
        <f t="shared" si="23"/>
        <v>0</v>
      </c>
      <c r="U30" s="6"/>
      <c r="V30" s="22">
        <f t="shared" si="19"/>
        <v>0</v>
      </c>
      <c r="W30" s="6"/>
      <c r="X30" s="7">
        <f t="shared" si="20"/>
        <v>0</v>
      </c>
      <c r="Y30" s="26">
        <f t="shared" si="21"/>
        <v>0</v>
      </c>
      <c r="Z30" s="21">
        <v>20</v>
      </c>
    </row>
    <row r="31" spans="1:26" x14ac:dyDescent="0.3">
      <c r="A31" s="19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22"/>
        <v>0</v>
      </c>
      <c r="M31" s="13"/>
      <c r="N31" s="23">
        <f t="shared" si="16"/>
        <v>0</v>
      </c>
      <c r="O31" s="21"/>
      <c r="P31" s="22">
        <f>IF(O31=0,,($O$9-O31)*$O$7*100/$O$9)</f>
        <v>0</v>
      </c>
      <c r="Q31" s="21"/>
      <c r="R31" s="22">
        <f t="shared" si="18"/>
        <v>0</v>
      </c>
      <c r="S31" s="6"/>
      <c r="T31" s="22">
        <f t="shared" si="23"/>
        <v>0</v>
      </c>
      <c r="U31" s="6"/>
      <c r="V31" s="22">
        <f t="shared" si="19"/>
        <v>0</v>
      </c>
      <c r="W31" s="6"/>
      <c r="X31" s="7">
        <f t="shared" si="20"/>
        <v>0</v>
      </c>
      <c r="Y31" s="26">
        <f t="shared" si="21"/>
        <v>0</v>
      </c>
      <c r="Z31" s="21">
        <v>21</v>
      </c>
    </row>
    <row r="32" spans="1:26" x14ac:dyDescent="0.3">
      <c r="A32" s="19">
        <v>22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3">
        <f t="shared" ref="J32:J48" si="26">IF(I32=0,,($I$9-I32)*$I$7*100/$I$9)</f>
        <v>0</v>
      </c>
      <c r="K32" s="21"/>
      <c r="L32" s="23">
        <f t="shared" ref="L32:L37" si="27">IF(K32=0,,($K$9-K32)*$K$7*100/$K$9)</f>
        <v>0</v>
      </c>
      <c r="M32" s="13"/>
      <c r="N32" s="23">
        <f t="shared" ref="N32:N48" si="28">IF(M32=0,,($M$9-M32)*$M$7*100/$M$9)</f>
        <v>0</v>
      </c>
      <c r="O32" s="21"/>
      <c r="P32" s="22">
        <f t="shared" ref="P32:P48" si="29">IF(O32=0,,($O$9-O32)*$O$7*100/$O$9)</f>
        <v>0</v>
      </c>
      <c r="Q32" s="21"/>
      <c r="R32" s="22">
        <f t="shared" ref="R32:R48" si="30">IF(Q32=0,,($Q$9-Q32)*$Q$7*100/$Q$9)</f>
        <v>0</v>
      </c>
      <c r="S32" s="6"/>
      <c r="T32" s="22"/>
      <c r="U32" s="6"/>
      <c r="V32" s="22">
        <f t="shared" ref="V32:V48" si="31">IF(U32=0,,($U$9-U32)*$U$7*100/$U$9)</f>
        <v>0</v>
      </c>
      <c r="W32" s="6"/>
      <c r="X32" s="7">
        <f t="shared" ref="X32:X48" si="32">IF(W32=0,,($W$9-W32)*$W$7*100/$W$9)</f>
        <v>0</v>
      </c>
      <c r="Y32" s="26">
        <f t="shared" ref="Y32:Y48" si="33">SUM(F32+H32+J32+L32+N32+P32+R32+T32+V32+X32)</f>
        <v>0</v>
      </c>
      <c r="Z32" s="21">
        <v>22</v>
      </c>
    </row>
    <row r="33" spans="1:26" x14ac:dyDescent="0.3">
      <c r="A33" s="19">
        <v>23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1"/>
      <c r="J33" s="23">
        <f t="shared" si="26"/>
        <v>0</v>
      </c>
      <c r="K33" s="21"/>
      <c r="L33" s="23">
        <f t="shared" si="27"/>
        <v>0</v>
      </c>
      <c r="M33" s="13"/>
      <c r="N33" s="23">
        <f t="shared" si="28"/>
        <v>0</v>
      </c>
      <c r="O33" s="21"/>
      <c r="P33" s="22">
        <f t="shared" si="29"/>
        <v>0</v>
      </c>
      <c r="Q33" s="21"/>
      <c r="R33" s="22">
        <f t="shared" si="30"/>
        <v>0</v>
      </c>
      <c r="S33" s="6"/>
      <c r="T33" s="22">
        <f>IF(S33=0,,($S$9-S33)*$S$7*100/$S$9)</f>
        <v>0</v>
      </c>
      <c r="U33" s="6"/>
      <c r="V33" s="22">
        <f t="shared" si="31"/>
        <v>0</v>
      </c>
      <c r="W33" s="6"/>
      <c r="X33" s="7">
        <f t="shared" si="32"/>
        <v>0</v>
      </c>
      <c r="Y33" s="26">
        <f t="shared" si="33"/>
        <v>0</v>
      </c>
      <c r="Z33" s="21">
        <v>23</v>
      </c>
    </row>
    <row r="34" spans="1:26" x14ac:dyDescent="0.3">
      <c r="A34" s="19">
        <v>24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3">
        <f t="shared" si="26"/>
        <v>0</v>
      </c>
      <c r="K34" s="21"/>
      <c r="L34" s="23">
        <f t="shared" si="27"/>
        <v>0</v>
      </c>
      <c r="M34" s="13"/>
      <c r="N34" s="23">
        <f t="shared" si="28"/>
        <v>0</v>
      </c>
      <c r="O34" s="21"/>
      <c r="P34" s="22">
        <f t="shared" si="29"/>
        <v>0</v>
      </c>
      <c r="Q34" s="21"/>
      <c r="R34" s="22">
        <f t="shared" si="30"/>
        <v>0</v>
      </c>
      <c r="S34" s="6"/>
      <c r="T34" s="22">
        <f>IF(S34=0,,($S$9-S34)*$S$7*100/$S$9)</f>
        <v>0</v>
      </c>
      <c r="U34" s="6"/>
      <c r="V34" s="22">
        <f t="shared" si="31"/>
        <v>0</v>
      </c>
      <c r="W34" s="6"/>
      <c r="X34" s="7">
        <f t="shared" si="32"/>
        <v>0</v>
      </c>
      <c r="Y34" s="26">
        <f t="shared" si="33"/>
        <v>0</v>
      </c>
      <c r="Z34" s="21">
        <v>24</v>
      </c>
    </row>
    <row r="35" spans="1:26" x14ac:dyDescent="0.3">
      <c r="A35" s="19">
        <v>25</v>
      </c>
      <c r="B35" s="6"/>
      <c r="C35" s="6"/>
      <c r="D35" s="6"/>
      <c r="E35" s="13"/>
      <c r="F35" s="7">
        <f t="shared" si="24"/>
        <v>0</v>
      </c>
      <c r="G35" s="13"/>
      <c r="H35" s="7">
        <f t="shared" si="25"/>
        <v>0</v>
      </c>
      <c r="I35" s="13"/>
      <c r="J35" s="23">
        <f t="shared" si="26"/>
        <v>0</v>
      </c>
      <c r="K35" s="21"/>
      <c r="L35" s="23">
        <f t="shared" si="27"/>
        <v>0</v>
      </c>
      <c r="M35" s="13"/>
      <c r="N35" s="23">
        <f t="shared" si="28"/>
        <v>0</v>
      </c>
      <c r="O35" s="21"/>
      <c r="P35" s="22">
        <f t="shared" si="29"/>
        <v>0</v>
      </c>
      <c r="Q35" s="21"/>
      <c r="R35" s="22">
        <f t="shared" si="30"/>
        <v>0</v>
      </c>
      <c r="S35" s="6"/>
      <c r="T35" s="22"/>
      <c r="U35" s="6"/>
      <c r="V35" s="22">
        <f t="shared" si="31"/>
        <v>0</v>
      </c>
      <c r="W35" s="6"/>
      <c r="X35" s="7">
        <f t="shared" si="32"/>
        <v>0</v>
      </c>
      <c r="Y35" s="26">
        <f t="shared" si="33"/>
        <v>0</v>
      </c>
      <c r="Z35" s="21">
        <v>25</v>
      </c>
    </row>
    <row r="36" spans="1:26" x14ac:dyDescent="0.3">
      <c r="A36" s="19">
        <v>26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1"/>
      <c r="J36" s="23">
        <f t="shared" si="26"/>
        <v>0</v>
      </c>
      <c r="K36" s="21"/>
      <c r="L36" s="23">
        <f t="shared" si="27"/>
        <v>0</v>
      </c>
      <c r="M36" s="13"/>
      <c r="N36" s="23">
        <f t="shared" si="28"/>
        <v>0</v>
      </c>
      <c r="O36" s="21"/>
      <c r="P36" s="22">
        <f t="shared" si="29"/>
        <v>0</v>
      </c>
      <c r="Q36" s="21"/>
      <c r="R36" s="22">
        <f t="shared" si="30"/>
        <v>0</v>
      </c>
      <c r="S36" s="6"/>
      <c r="T36" s="22">
        <f>IF(S36=0,,($S$9-S36)*$S$7*100/$S$9)</f>
        <v>0</v>
      </c>
      <c r="U36" s="6"/>
      <c r="V36" s="22">
        <f t="shared" si="31"/>
        <v>0</v>
      </c>
      <c r="W36" s="6"/>
      <c r="X36" s="7">
        <f t="shared" si="32"/>
        <v>0</v>
      </c>
      <c r="Y36" s="26">
        <f t="shared" si="33"/>
        <v>0</v>
      </c>
      <c r="Z36" s="21">
        <v>26</v>
      </c>
    </row>
    <row r="37" spans="1:26" x14ac:dyDescent="0.3">
      <c r="A37" s="19">
        <v>27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3">
        <f t="shared" si="26"/>
        <v>0</v>
      </c>
      <c r="K37" s="21"/>
      <c r="L37" s="23">
        <f t="shared" si="27"/>
        <v>0</v>
      </c>
      <c r="M37" s="13"/>
      <c r="N37" s="23">
        <f t="shared" si="28"/>
        <v>0</v>
      </c>
      <c r="O37" s="21"/>
      <c r="P37" s="22">
        <f t="shared" si="29"/>
        <v>0</v>
      </c>
      <c r="Q37" s="21"/>
      <c r="R37" s="22">
        <f t="shared" si="30"/>
        <v>0</v>
      </c>
      <c r="S37" s="6"/>
      <c r="T37" s="22"/>
      <c r="U37" s="6"/>
      <c r="V37" s="22">
        <f t="shared" si="31"/>
        <v>0</v>
      </c>
      <c r="W37" s="6"/>
      <c r="X37" s="7">
        <f t="shared" si="32"/>
        <v>0</v>
      </c>
      <c r="Y37" s="26">
        <f t="shared" si="33"/>
        <v>0</v>
      </c>
      <c r="Z37" s="21">
        <v>27</v>
      </c>
    </row>
    <row r="38" spans="1:26" x14ac:dyDescent="0.3">
      <c r="A38" s="19">
        <v>28</v>
      </c>
      <c r="E38" s="13"/>
      <c r="F38" s="7">
        <f t="shared" si="24"/>
        <v>0</v>
      </c>
      <c r="G38" s="13"/>
      <c r="H38" s="7">
        <f t="shared" si="25"/>
        <v>0</v>
      </c>
      <c r="I38" s="13"/>
      <c r="J38" s="23">
        <f t="shared" si="26"/>
        <v>0</v>
      </c>
      <c r="K38" s="21"/>
      <c r="L38" s="23">
        <v>0</v>
      </c>
      <c r="M38" s="13"/>
      <c r="N38" s="23">
        <f t="shared" si="28"/>
        <v>0</v>
      </c>
      <c r="O38" s="21"/>
      <c r="P38" s="22">
        <f t="shared" si="29"/>
        <v>0</v>
      </c>
      <c r="Q38" s="21"/>
      <c r="R38" s="22">
        <f t="shared" si="30"/>
        <v>0</v>
      </c>
      <c r="S38" s="6"/>
      <c r="T38" s="22"/>
      <c r="U38" s="6"/>
      <c r="V38" s="22">
        <f t="shared" si="31"/>
        <v>0</v>
      </c>
      <c r="W38" s="6"/>
      <c r="X38" s="7">
        <f t="shared" si="32"/>
        <v>0</v>
      </c>
      <c r="Y38" s="26">
        <f t="shared" si="33"/>
        <v>0</v>
      </c>
      <c r="Z38" s="21">
        <v>28</v>
      </c>
    </row>
    <row r="39" spans="1:26" x14ac:dyDescent="0.3">
      <c r="A39" s="19">
        <v>29</v>
      </c>
      <c r="E39" s="13"/>
      <c r="F39" s="7">
        <f t="shared" si="24"/>
        <v>0</v>
      </c>
      <c r="G39" s="13"/>
      <c r="H39" s="7">
        <f t="shared" si="25"/>
        <v>0</v>
      </c>
      <c r="I39" s="13"/>
      <c r="J39" s="23">
        <f t="shared" si="26"/>
        <v>0</v>
      </c>
      <c r="K39" s="13"/>
      <c r="L39" s="23">
        <f t="shared" ref="L39:L48" si="34">IF(K39=0,,($K$9-K39)*$K$7*100/$K$9)</f>
        <v>0</v>
      </c>
      <c r="M39" s="13"/>
      <c r="N39" s="23">
        <f t="shared" si="28"/>
        <v>0</v>
      </c>
      <c r="O39" s="21"/>
      <c r="P39" s="22">
        <f t="shared" si="29"/>
        <v>0</v>
      </c>
      <c r="Q39" s="21"/>
      <c r="R39" s="22">
        <f t="shared" si="30"/>
        <v>0</v>
      </c>
      <c r="S39" s="6"/>
      <c r="T39" s="22">
        <f t="shared" ref="T39:T48" si="35">IF(S39=0,,($S$9-S39)*$S$7*100/$S$9)</f>
        <v>0</v>
      </c>
      <c r="U39" s="6"/>
      <c r="V39" s="22">
        <f t="shared" si="31"/>
        <v>0</v>
      </c>
      <c r="W39" s="6"/>
      <c r="X39" s="7">
        <f t="shared" si="32"/>
        <v>0</v>
      </c>
      <c r="Y39" s="26">
        <f t="shared" si="33"/>
        <v>0</v>
      </c>
      <c r="Z39" s="21">
        <v>29</v>
      </c>
    </row>
    <row r="40" spans="1:26" x14ac:dyDescent="0.3">
      <c r="A40" s="19">
        <v>30</v>
      </c>
      <c r="E40" s="13"/>
      <c r="F40" s="7">
        <f t="shared" si="24"/>
        <v>0</v>
      </c>
      <c r="G40" s="13"/>
      <c r="H40" s="7">
        <f t="shared" si="25"/>
        <v>0</v>
      </c>
      <c r="I40" s="13"/>
      <c r="J40" s="23">
        <f t="shared" si="26"/>
        <v>0</v>
      </c>
      <c r="K40" s="13"/>
      <c r="L40" s="23">
        <f t="shared" si="34"/>
        <v>0</v>
      </c>
      <c r="M40" s="13"/>
      <c r="N40" s="23">
        <f t="shared" si="28"/>
        <v>0</v>
      </c>
      <c r="O40" s="21"/>
      <c r="P40" s="22">
        <f t="shared" si="29"/>
        <v>0</v>
      </c>
      <c r="Q40" s="21"/>
      <c r="R40" s="22">
        <f t="shared" si="30"/>
        <v>0</v>
      </c>
      <c r="S40" s="6"/>
      <c r="T40" s="22">
        <f t="shared" si="35"/>
        <v>0</v>
      </c>
      <c r="U40" s="6"/>
      <c r="V40" s="22">
        <f t="shared" si="31"/>
        <v>0</v>
      </c>
      <c r="W40" s="6"/>
      <c r="X40" s="7">
        <f t="shared" si="32"/>
        <v>0</v>
      </c>
      <c r="Y40" s="26">
        <f t="shared" si="33"/>
        <v>0</v>
      </c>
      <c r="Z40" s="21">
        <v>30</v>
      </c>
    </row>
    <row r="41" spans="1:26" x14ac:dyDescent="0.3">
      <c r="A41" s="19">
        <v>31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3">
        <f t="shared" si="26"/>
        <v>0</v>
      </c>
      <c r="K41" s="13"/>
      <c r="L41" s="23">
        <f t="shared" si="34"/>
        <v>0</v>
      </c>
      <c r="M41" s="13"/>
      <c r="N41" s="23">
        <f t="shared" si="28"/>
        <v>0</v>
      </c>
      <c r="O41" s="21"/>
      <c r="P41" s="22">
        <f t="shared" si="29"/>
        <v>0</v>
      </c>
      <c r="Q41" s="21"/>
      <c r="R41" s="22">
        <f t="shared" si="30"/>
        <v>0</v>
      </c>
      <c r="S41" s="6"/>
      <c r="T41" s="22">
        <f t="shared" si="35"/>
        <v>0</v>
      </c>
      <c r="U41" s="6"/>
      <c r="V41" s="22">
        <f t="shared" si="31"/>
        <v>0</v>
      </c>
      <c r="W41" s="6"/>
      <c r="X41" s="7">
        <f t="shared" si="32"/>
        <v>0</v>
      </c>
      <c r="Y41" s="26">
        <f t="shared" si="33"/>
        <v>0</v>
      </c>
      <c r="Z41" s="21">
        <f t="shared" si="10"/>
        <v>31</v>
      </c>
    </row>
    <row r="42" spans="1:26" x14ac:dyDescent="0.3">
      <c r="A42" s="19">
        <v>32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1"/>
      <c r="J42" s="23">
        <f t="shared" si="26"/>
        <v>0</v>
      </c>
      <c r="K42" s="21"/>
      <c r="L42" s="23">
        <f t="shared" si="34"/>
        <v>0</v>
      </c>
      <c r="M42" s="13"/>
      <c r="N42" s="23">
        <f t="shared" si="28"/>
        <v>0</v>
      </c>
      <c r="O42" s="21"/>
      <c r="P42" s="22">
        <f t="shared" si="29"/>
        <v>0</v>
      </c>
      <c r="Q42" s="21"/>
      <c r="R42" s="22">
        <f t="shared" si="30"/>
        <v>0</v>
      </c>
      <c r="S42" s="6"/>
      <c r="T42" s="22">
        <f t="shared" si="35"/>
        <v>0</v>
      </c>
      <c r="U42" s="6"/>
      <c r="V42" s="22">
        <f t="shared" si="31"/>
        <v>0</v>
      </c>
      <c r="W42" s="6"/>
      <c r="X42" s="7">
        <f t="shared" si="32"/>
        <v>0</v>
      </c>
      <c r="Y42" s="26">
        <f t="shared" si="33"/>
        <v>0</v>
      </c>
      <c r="Z42" s="21">
        <f t="shared" si="10"/>
        <v>32</v>
      </c>
    </row>
    <row r="43" spans="1:26" x14ac:dyDescent="0.3">
      <c r="A43" s="19">
        <v>33</v>
      </c>
      <c r="E43" s="13"/>
      <c r="F43" s="7">
        <f t="shared" si="24"/>
        <v>0</v>
      </c>
      <c r="G43" s="6"/>
      <c r="H43" s="7">
        <f t="shared" si="25"/>
        <v>0</v>
      </c>
      <c r="I43" s="13"/>
      <c r="J43" s="23">
        <f t="shared" si="26"/>
        <v>0</v>
      </c>
      <c r="K43" s="21"/>
      <c r="L43" s="23">
        <f t="shared" si="34"/>
        <v>0</v>
      </c>
      <c r="M43" s="13"/>
      <c r="N43" s="23">
        <f t="shared" si="28"/>
        <v>0</v>
      </c>
      <c r="O43" s="21"/>
      <c r="P43" s="22">
        <f t="shared" si="29"/>
        <v>0</v>
      </c>
      <c r="Q43" s="21"/>
      <c r="R43" s="22">
        <f t="shared" si="30"/>
        <v>0</v>
      </c>
      <c r="S43" s="6"/>
      <c r="T43" s="22">
        <f t="shared" si="35"/>
        <v>0</v>
      </c>
      <c r="U43" s="6"/>
      <c r="V43" s="22">
        <f t="shared" si="31"/>
        <v>0</v>
      </c>
      <c r="W43" s="6"/>
      <c r="X43" s="7">
        <f t="shared" si="32"/>
        <v>0</v>
      </c>
      <c r="Y43" s="26">
        <f t="shared" si="33"/>
        <v>0</v>
      </c>
      <c r="Z43" s="21">
        <v>33</v>
      </c>
    </row>
    <row r="44" spans="1:26" x14ac:dyDescent="0.3">
      <c r="A44" s="19">
        <v>34</v>
      </c>
      <c r="E44" s="13"/>
      <c r="F44" s="7">
        <f t="shared" si="24"/>
        <v>0</v>
      </c>
      <c r="G44" s="6"/>
      <c r="H44" s="7">
        <f t="shared" si="25"/>
        <v>0</v>
      </c>
      <c r="I44" s="13"/>
      <c r="J44" s="23">
        <f t="shared" si="26"/>
        <v>0</v>
      </c>
      <c r="K44" s="21"/>
      <c r="L44" s="23">
        <f t="shared" si="34"/>
        <v>0</v>
      </c>
      <c r="M44" s="13"/>
      <c r="N44" s="23">
        <f t="shared" si="28"/>
        <v>0</v>
      </c>
      <c r="O44" s="21"/>
      <c r="P44" s="22">
        <f t="shared" si="29"/>
        <v>0</v>
      </c>
      <c r="Q44" s="21"/>
      <c r="R44" s="22">
        <f t="shared" si="30"/>
        <v>0</v>
      </c>
      <c r="S44" s="6"/>
      <c r="T44" s="22">
        <f t="shared" si="35"/>
        <v>0</v>
      </c>
      <c r="U44" s="6"/>
      <c r="V44" s="22">
        <f t="shared" si="31"/>
        <v>0</v>
      </c>
      <c r="W44" s="6"/>
      <c r="X44" s="7">
        <f t="shared" si="32"/>
        <v>0</v>
      </c>
      <c r="Y44" s="26">
        <f t="shared" si="33"/>
        <v>0</v>
      </c>
      <c r="Z44" s="21">
        <v>34</v>
      </c>
    </row>
    <row r="45" spans="1:26" x14ac:dyDescent="0.3">
      <c r="A45" s="19">
        <v>35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1"/>
      <c r="J45" s="23">
        <f t="shared" si="26"/>
        <v>0</v>
      </c>
      <c r="K45" s="21"/>
      <c r="L45" s="23">
        <f t="shared" si="34"/>
        <v>0</v>
      </c>
      <c r="M45" s="13"/>
      <c r="N45" s="23">
        <f t="shared" si="28"/>
        <v>0</v>
      </c>
      <c r="O45" s="21"/>
      <c r="P45" s="22">
        <f t="shared" si="29"/>
        <v>0</v>
      </c>
      <c r="Q45" s="21"/>
      <c r="R45" s="22">
        <f t="shared" si="30"/>
        <v>0</v>
      </c>
      <c r="S45" s="6"/>
      <c r="T45" s="22">
        <f t="shared" si="35"/>
        <v>0</v>
      </c>
      <c r="U45" s="6"/>
      <c r="V45" s="22">
        <f t="shared" si="31"/>
        <v>0</v>
      </c>
      <c r="W45" s="6"/>
      <c r="X45" s="7">
        <f t="shared" si="32"/>
        <v>0</v>
      </c>
      <c r="Y45" s="26">
        <f t="shared" si="33"/>
        <v>0</v>
      </c>
      <c r="Z45" s="21">
        <f t="shared" si="10"/>
        <v>35</v>
      </c>
    </row>
    <row r="46" spans="1:26" x14ac:dyDescent="0.3">
      <c r="A46" s="19">
        <v>36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3">
        <f t="shared" si="26"/>
        <v>0</v>
      </c>
      <c r="K46" s="21"/>
      <c r="L46" s="23">
        <f t="shared" si="34"/>
        <v>0</v>
      </c>
      <c r="M46" s="13"/>
      <c r="N46" s="23">
        <f t="shared" si="28"/>
        <v>0</v>
      </c>
      <c r="O46" s="21"/>
      <c r="P46" s="22">
        <f t="shared" si="29"/>
        <v>0</v>
      </c>
      <c r="Q46" s="21"/>
      <c r="R46" s="22">
        <f t="shared" si="30"/>
        <v>0</v>
      </c>
      <c r="S46" s="6"/>
      <c r="T46" s="22">
        <f t="shared" si="35"/>
        <v>0</v>
      </c>
      <c r="U46" s="6"/>
      <c r="V46" s="22">
        <f t="shared" si="31"/>
        <v>0</v>
      </c>
      <c r="W46" s="6"/>
      <c r="X46" s="7">
        <f t="shared" si="32"/>
        <v>0</v>
      </c>
      <c r="Y46" s="26">
        <f t="shared" si="33"/>
        <v>0</v>
      </c>
      <c r="Z46" s="21">
        <f t="shared" si="10"/>
        <v>36</v>
      </c>
    </row>
    <row r="47" spans="1:26" x14ac:dyDescent="0.3">
      <c r="A47" s="19">
        <v>37</v>
      </c>
      <c r="E47" s="13"/>
      <c r="F47" s="7">
        <f t="shared" si="24"/>
        <v>0</v>
      </c>
      <c r="G47" s="13"/>
      <c r="H47" s="7">
        <f t="shared" si="25"/>
        <v>0</v>
      </c>
      <c r="I47" s="13"/>
      <c r="J47" s="23">
        <f t="shared" si="26"/>
        <v>0</v>
      </c>
      <c r="K47" s="13"/>
      <c r="L47" s="23">
        <f t="shared" si="34"/>
        <v>0</v>
      </c>
      <c r="M47" s="13"/>
      <c r="N47" s="23">
        <f t="shared" si="28"/>
        <v>0</v>
      </c>
      <c r="O47" s="21"/>
      <c r="P47" s="22">
        <f t="shared" si="29"/>
        <v>0</v>
      </c>
      <c r="Q47" s="21"/>
      <c r="R47" s="22">
        <f t="shared" si="30"/>
        <v>0</v>
      </c>
      <c r="S47" s="6"/>
      <c r="T47" s="22">
        <f t="shared" si="35"/>
        <v>0</v>
      </c>
      <c r="U47" s="6"/>
      <c r="V47" s="22">
        <f t="shared" si="31"/>
        <v>0</v>
      </c>
      <c r="W47" s="6"/>
      <c r="X47" s="7">
        <f t="shared" si="32"/>
        <v>0</v>
      </c>
      <c r="Y47" s="26">
        <f t="shared" si="33"/>
        <v>0</v>
      </c>
      <c r="Z47" s="21">
        <v>37</v>
      </c>
    </row>
    <row r="48" spans="1:26" x14ac:dyDescent="0.3">
      <c r="A48" s="19">
        <v>38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1"/>
      <c r="J48" s="23">
        <f t="shared" si="26"/>
        <v>0</v>
      </c>
      <c r="K48" s="21"/>
      <c r="L48" s="23">
        <f t="shared" si="34"/>
        <v>0</v>
      </c>
      <c r="M48" s="13"/>
      <c r="N48" s="23">
        <f t="shared" si="28"/>
        <v>0</v>
      </c>
      <c r="O48" s="21"/>
      <c r="P48" s="22">
        <f t="shared" si="29"/>
        <v>0</v>
      </c>
      <c r="Q48" s="21"/>
      <c r="R48" s="22">
        <f t="shared" si="30"/>
        <v>0</v>
      </c>
      <c r="S48" s="6"/>
      <c r="T48" s="22">
        <f t="shared" si="35"/>
        <v>0</v>
      </c>
      <c r="U48" s="6"/>
      <c r="V48" s="22">
        <f t="shared" si="31"/>
        <v>0</v>
      </c>
      <c r="W48" s="6"/>
      <c r="X48" s="7">
        <f t="shared" si="32"/>
        <v>0</v>
      </c>
      <c r="Y48" s="26">
        <f t="shared" si="33"/>
        <v>0</v>
      </c>
      <c r="Z48" s="21">
        <f t="shared" si="10"/>
        <v>38</v>
      </c>
    </row>
    <row r="49" spans="1:11" x14ac:dyDescent="0.3">
      <c r="A49" s="60" t="s">
        <v>11</v>
      </c>
      <c r="B49" s="60"/>
      <c r="C49" s="61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0</v>
      </c>
    </row>
  </sheetData>
  <sortState xmlns:xlrd2="http://schemas.microsoft.com/office/spreadsheetml/2017/richdata2" ref="B11:Y20">
    <sortCondition descending="1" ref="Y11:Y20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6" ht="31.2" x14ac:dyDescent="0.6">
      <c r="A1" s="56" t="s">
        <v>290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6" x14ac:dyDescent="0.3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3">
      <c r="D8" s="1" t="s">
        <v>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3">
      <c r="D9" s="1" t="s">
        <v>2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22" si="0">IF(G11=0,,($G$9-G11)*$G$7*100/$G$9)</f>
        <v>0</v>
      </c>
      <c r="I11" s="23"/>
      <c r="J11" s="23">
        <f t="shared" ref="J11:J17" si="1">IF(I11=0,,($I$9-I11)*$I$7*100/$I$9)</f>
        <v>0</v>
      </c>
      <c r="K11" s="23"/>
      <c r="L11" s="23">
        <f t="shared" ref="L11:L17" si="2">IF(K11=0,,($K$9-K11)*$K$7*100/$K$9)</f>
        <v>0</v>
      </c>
      <c r="M11" s="23"/>
      <c r="N11" s="23">
        <f t="shared" ref="N11:N24" si="3">IF(M11=0,,($M$9-M11)*$M$7*100/$M$9)</f>
        <v>0</v>
      </c>
      <c r="O11" s="23"/>
      <c r="P11" s="23">
        <f t="shared" ref="P11:P25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26" si="6">IF(S11=0,,($S$9-S11)*$S$7*100/$S$9)</f>
        <v>0</v>
      </c>
      <c r="U11" s="23"/>
      <c r="V11" s="23">
        <f>IF(U11=0,,($U$9-U11)*$U$7*100/$U$9)</f>
        <v>0</v>
      </c>
      <c r="W11" s="23"/>
      <c r="X11" s="23">
        <f t="shared" ref="X11:X29" si="7">IF(W11=0,,($W$9-W11)*$W$7*100/$W$9)</f>
        <v>0</v>
      </c>
      <c r="Y11" s="25">
        <f>SUM(F11+H11+J11+L11+N11+P11+R11+V11+T11+X11)</f>
        <v>0</v>
      </c>
      <c r="Z11" s="23">
        <f t="shared" ref="Z11:Z24" si="8">ROW(B11)-10</f>
        <v>1</v>
      </c>
    </row>
    <row r="12" spans="1:26" x14ac:dyDescent="0.3">
      <c r="A12" s="19">
        <v>2</v>
      </c>
      <c r="B12" s="13"/>
      <c r="C12" s="13"/>
      <c r="D12" s="13"/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ref="V12:V33" si="9">IF(U12=0,,($U$9-U12)*$U$7*100/$U$9)</f>
        <v>0</v>
      </c>
      <c r="W12" s="23"/>
      <c r="X12" s="23">
        <f t="shared" si="7"/>
        <v>0</v>
      </c>
      <c r="Y12" s="25">
        <f t="shared" ref="Y12:Y31" si="10">SUM(F12+H12+J12+L12+N12+P12+R12+T12+X12)</f>
        <v>0</v>
      </c>
      <c r="Z12" s="23">
        <f t="shared" si="8"/>
        <v>2</v>
      </c>
    </row>
    <row r="13" spans="1:26" x14ac:dyDescent="0.3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v>0</v>
      </c>
      <c r="S13" s="23"/>
      <c r="T13" s="23">
        <f t="shared" si="6"/>
        <v>0</v>
      </c>
      <c r="U13" s="23"/>
      <c r="V13" s="23">
        <f t="shared" si="9"/>
        <v>0</v>
      </c>
      <c r="W13" s="23"/>
      <c r="X13" s="23">
        <f t="shared" si="7"/>
        <v>0</v>
      </c>
      <c r="Y13" s="25">
        <f t="shared" si="10"/>
        <v>0</v>
      </c>
      <c r="Z13" s="23">
        <f t="shared" si="8"/>
        <v>3</v>
      </c>
    </row>
    <row r="14" spans="1:26" x14ac:dyDescent="0.3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9"/>
        <v>0</v>
      </c>
      <c r="W14" s="23"/>
      <c r="X14" s="23">
        <f t="shared" si="7"/>
        <v>0</v>
      </c>
      <c r="Y14" s="25">
        <f t="shared" si="10"/>
        <v>0</v>
      </c>
      <c r="Z14" s="23">
        <f t="shared" si="8"/>
        <v>4</v>
      </c>
    </row>
    <row r="15" spans="1:26" x14ac:dyDescent="0.3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9"/>
        <v>0</v>
      </c>
      <c r="W15" s="23"/>
      <c r="X15" s="23">
        <f t="shared" si="7"/>
        <v>0</v>
      </c>
      <c r="Y15" s="25">
        <f t="shared" si="10"/>
        <v>0</v>
      </c>
      <c r="Z15" s="13">
        <f t="shared" si="8"/>
        <v>5</v>
      </c>
    </row>
    <row r="16" spans="1:26" x14ac:dyDescent="0.3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9"/>
        <v>0</v>
      </c>
      <c r="W16" s="13"/>
      <c r="X16" s="23">
        <f t="shared" si="7"/>
        <v>0</v>
      </c>
      <c r="Y16" s="25">
        <f t="shared" si="10"/>
        <v>0</v>
      </c>
      <c r="Z16" s="23">
        <f t="shared" si="8"/>
        <v>6</v>
      </c>
    </row>
    <row r="17" spans="1:26" x14ac:dyDescent="0.3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/>
      <c r="S17" s="23"/>
      <c r="T17" s="23">
        <f t="shared" si="6"/>
        <v>0</v>
      </c>
      <c r="U17" s="23"/>
      <c r="V17" s="23">
        <f t="shared" si="9"/>
        <v>0</v>
      </c>
      <c r="W17" s="23"/>
      <c r="X17" s="23">
        <f t="shared" si="7"/>
        <v>0</v>
      </c>
      <c r="Y17" s="25">
        <f t="shared" si="10"/>
        <v>0</v>
      </c>
      <c r="Z17" s="23">
        <f t="shared" si="8"/>
        <v>7</v>
      </c>
    </row>
    <row r="18" spans="1:26" x14ac:dyDescent="0.3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si="0"/>
        <v>0</v>
      </c>
      <c r="I18" s="13"/>
      <c r="J18" s="23">
        <v>0</v>
      </c>
      <c r="K18" s="13"/>
      <c r="L18" s="23">
        <v>0</v>
      </c>
      <c r="M18" s="13"/>
      <c r="N18" s="23">
        <f t="shared" si="3"/>
        <v>0</v>
      </c>
      <c r="O18" s="13"/>
      <c r="P18" s="23">
        <f t="shared" si="4"/>
        <v>0</v>
      </c>
      <c r="Q18" s="13"/>
      <c r="R18" s="23">
        <f>IF(Q18=0,,($Q$9-Q18)*$Q$7*100/$Q$9)</f>
        <v>0</v>
      </c>
      <c r="S18" s="13"/>
      <c r="T18" s="23">
        <f t="shared" si="6"/>
        <v>0</v>
      </c>
      <c r="U18" s="13"/>
      <c r="V18" s="23">
        <f t="shared" si="9"/>
        <v>0</v>
      </c>
      <c r="W18" s="13"/>
      <c r="X18" s="23">
        <f t="shared" si="7"/>
        <v>0</v>
      </c>
      <c r="Y18" s="25">
        <f t="shared" si="10"/>
        <v>0</v>
      </c>
      <c r="Z18" s="23">
        <f t="shared" si="8"/>
        <v>8</v>
      </c>
    </row>
    <row r="19" spans="1:26" x14ac:dyDescent="0.3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f>IF(I19=0,,($I$9-I19)*$I$7*100/$I$9)</f>
        <v>0</v>
      </c>
      <c r="K19" s="13"/>
      <c r="L19" s="23">
        <f>IF(K19=0,,($K$9-K19)*$K$7*100/$K$9)</f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>IF(Q19=0,,($Q$9-Q19)*$Q$7*100/$Q$9)</f>
        <v>0</v>
      </c>
      <c r="S19" s="13"/>
      <c r="T19" s="23">
        <f t="shared" si="6"/>
        <v>0</v>
      </c>
      <c r="U19" s="13"/>
      <c r="V19" s="23">
        <f t="shared" si="9"/>
        <v>0</v>
      </c>
      <c r="W19" s="13"/>
      <c r="X19" s="23">
        <f t="shared" si="7"/>
        <v>0</v>
      </c>
      <c r="Y19" s="25">
        <f t="shared" si="10"/>
        <v>0</v>
      </c>
      <c r="Z19" s="13">
        <f t="shared" si="8"/>
        <v>9</v>
      </c>
    </row>
    <row r="20" spans="1:26" x14ac:dyDescent="0.3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>IF(I20=0,,($I$9-I20)*$I$7*100/$I$9)</f>
        <v>0</v>
      </c>
      <c r="K20" s="13"/>
      <c r="L20" s="23">
        <f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>IF(Q20=0,,($Q$9-Q20)*$Q$7*100/$Q$9)</f>
        <v>0</v>
      </c>
      <c r="S20" s="13"/>
      <c r="T20" s="23">
        <f t="shared" si="6"/>
        <v>0</v>
      </c>
      <c r="U20" s="13"/>
      <c r="V20" s="23">
        <f t="shared" si="9"/>
        <v>0</v>
      </c>
      <c r="W20" s="13"/>
      <c r="X20" s="23">
        <f t="shared" si="7"/>
        <v>0</v>
      </c>
      <c r="Y20" s="25">
        <f t="shared" si="10"/>
        <v>0</v>
      </c>
      <c r="Z20" s="13">
        <f t="shared" si="8"/>
        <v>10</v>
      </c>
    </row>
    <row r="21" spans="1:26" x14ac:dyDescent="0.3">
      <c r="A21" s="19">
        <f t="shared" ref="A21:A33" si="11">X21</f>
        <v>0</v>
      </c>
      <c r="B21" s="13"/>
      <c r="C21" s="13"/>
      <c r="D21" s="13"/>
      <c r="E21" s="23"/>
      <c r="F21" s="23">
        <f t="shared" ref="F21:F33" si="12">IF(E21=0,,($I$9-E21)*$I$7*100/$I$9)</f>
        <v>0</v>
      </c>
      <c r="G21" s="23"/>
      <c r="H21" s="23">
        <f t="shared" si="0"/>
        <v>0</v>
      </c>
      <c r="I21" s="23"/>
      <c r="J21" s="23">
        <f t="shared" ref="J21:J33" si="13">IF(I21=0,,($I$9-I21)*$I$7*100/$I$9)</f>
        <v>0</v>
      </c>
      <c r="K21" s="23"/>
      <c r="L21" s="23">
        <f t="shared" ref="L21:L33" si="14">IF(K21=0,,($K$9-K21)*$K$7*100/$K$9)</f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ref="R21:R27" si="15">IF(Q21=0,,($Q$9-Q21)*$Q$7*100/$Q$9)</f>
        <v>0</v>
      </c>
      <c r="S21" s="23"/>
      <c r="T21" s="23">
        <f t="shared" si="6"/>
        <v>0</v>
      </c>
      <c r="U21" s="23"/>
      <c r="V21" s="23">
        <f t="shared" si="9"/>
        <v>0</v>
      </c>
      <c r="W21" s="23"/>
      <c r="X21" s="23">
        <f t="shared" si="7"/>
        <v>0</v>
      </c>
      <c r="Y21" s="25">
        <f t="shared" si="10"/>
        <v>0</v>
      </c>
      <c r="Z21" s="13">
        <f t="shared" si="8"/>
        <v>11</v>
      </c>
    </row>
    <row r="22" spans="1:26" x14ac:dyDescent="0.3">
      <c r="A22" s="19">
        <f t="shared" si="11"/>
        <v>0</v>
      </c>
      <c r="B22" s="13"/>
      <c r="C22" s="13"/>
      <c r="D22" s="13"/>
      <c r="E22" s="13"/>
      <c r="F22" s="23">
        <f t="shared" si="12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5"/>
        <v>0</v>
      </c>
      <c r="S22" s="13"/>
      <c r="T22" s="23">
        <f t="shared" si="6"/>
        <v>0</v>
      </c>
      <c r="U22" s="13"/>
      <c r="V22" s="23">
        <f t="shared" si="9"/>
        <v>0</v>
      </c>
      <c r="W22" s="13"/>
      <c r="X22" s="23">
        <f t="shared" si="7"/>
        <v>0</v>
      </c>
      <c r="Y22" s="25">
        <f t="shared" si="10"/>
        <v>0</v>
      </c>
      <c r="Z22" s="13">
        <f t="shared" si="8"/>
        <v>12</v>
      </c>
    </row>
    <row r="23" spans="1:26" x14ac:dyDescent="0.3">
      <c r="A23" s="19">
        <f t="shared" si="11"/>
        <v>0</v>
      </c>
      <c r="B23" s="13"/>
      <c r="C23" s="13"/>
      <c r="D23" s="13"/>
      <c r="E23" s="13"/>
      <c r="F23" s="23">
        <f t="shared" si="12"/>
        <v>0</v>
      </c>
      <c r="G23" s="13"/>
      <c r="H23" s="23">
        <f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5"/>
        <v>0</v>
      </c>
      <c r="S23" s="13"/>
      <c r="T23" s="23">
        <f t="shared" si="6"/>
        <v>0</v>
      </c>
      <c r="U23" s="13"/>
      <c r="V23" s="23">
        <f t="shared" si="9"/>
        <v>0</v>
      </c>
      <c r="W23" s="13"/>
      <c r="X23" s="23">
        <f t="shared" si="7"/>
        <v>0</v>
      </c>
      <c r="Y23" s="25">
        <f t="shared" si="10"/>
        <v>0</v>
      </c>
      <c r="Z23" s="13">
        <f t="shared" si="8"/>
        <v>13</v>
      </c>
    </row>
    <row r="24" spans="1:26" x14ac:dyDescent="0.3">
      <c r="A24" s="19">
        <f t="shared" si="11"/>
        <v>0</v>
      </c>
      <c r="B24" s="6"/>
      <c r="C24" s="6"/>
      <c r="D24" s="6"/>
      <c r="E24" s="6"/>
      <c r="F24" s="23">
        <f t="shared" si="12"/>
        <v>0</v>
      </c>
      <c r="G24" s="6"/>
      <c r="H24" s="23">
        <f>IF(G24=0,,($K$9-G24)*$K$7*100/$K$9)</f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5"/>
        <v>0</v>
      </c>
      <c r="S24" s="6"/>
      <c r="T24" s="23">
        <f t="shared" si="6"/>
        <v>0</v>
      </c>
      <c r="U24" s="6"/>
      <c r="V24" s="23">
        <f t="shared" si="9"/>
        <v>0</v>
      </c>
      <c r="W24" s="6"/>
      <c r="X24" s="23">
        <f t="shared" si="7"/>
        <v>0</v>
      </c>
      <c r="Y24" s="25">
        <f t="shared" si="10"/>
        <v>0</v>
      </c>
      <c r="Z24" s="13">
        <f t="shared" si="8"/>
        <v>14</v>
      </c>
    </row>
    <row r="25" spans="1:26" x14ac:dyDescent="0.3">
      <c r="A25" s="19">
        <f t="shared" si="11"/>
        <v>0</v>
      </c>
      <c r="B25" s="6"/>
      <c r="C25" s="6"/>
      <c r="D25" s="6"/>
      <c r="E25" s="6"/>
      <c r="F25" s="23">
        <f t="shared" si="12"/>
        <v>0</v>
      </c>
      <c r="G25" s="6"/>
      <c r="H25" s="23">
        <f>IF(G25=0,,($K$9-G25)*$K$7*100/$K$9)</f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3">
        <f t="shared" si="4"/>
        <v>0</v>
      </c>
      <c r="Q25" s="6"/>
      <c r="R25" s="23">
        <f t="shared" si="15"/>
        <v>0</v>
      </c>
      <c r="S25" s="6"/>
      <c r="T25" s="23">
        <f t="shared" si="6"/>
        <v>0</v>
      </c>
      <c r="U25" s="6"/>
      <c r="V25" s="23">
        <f t="shared" si="9"/>
        <v>0</v>
      </c>
      <c r="W25" s="6"/>
      <c r="X25" s="23">
        <f t="shared" si="7"/>
        <v>0</v>
      </c>
      <c r="Y25" s="25">
        <f t="shared" si="10"/>
        <v>0</v>
      </c>
      <c r="Z25" s="6"/>
    </row>
    <row r="26" spans="1:26" x14ac:dyDescent="0.3">
      <c r="A26" s="19">
        <f t="shared" si="11"/>
        <v>0</v>
      </c>
      <c r="B26" s="6"/>
      <c r="C26" s="6"/>
      <c r="D26" s="6"/>
      <c r="E26" s="6"/>
      <c r="F26" s="23">
        <f t="shared" si="12"/>
        <v>0</v>
      </c>
      <c r="G26" s="6"/>
      <c r="H26" s="23">
        <f>IF(G26=0,,($K$9-G26)*$K$7*100/$K$9)</f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5"/>
        <v>0</v>
      </c>
      <c r="S26" s="6"/>
      <c r="T26" s="23">
        <f t="shared" si="6"/>
        <v>0</v>
      </c>
      <c r="U26" s="6"/>
      <c r="V26" s="23">
        <f t="shared" si="9"/>
        <v>0</v>
      </c>
      <c r="W26" s="6"/>
      <c r="X26" s="23">
        <f t="shared" si="7"/>
        <v>0</v>
      </c>
      <c r="Y26" s="25">
        <f t="shared" si="10"/>
        <v>0</v>
      </c>
      <c r="Z26" s="6"/>
    </row>
    <row r="27" spans="1:26" x14ac:dyDescent="0.3">
      <c r="A27" s="19">
        <f t="shared" si="11"/>
        <v>0</v>
      </c>
      <c r="B27" s="6"/>
      <c r="C27" s="6"/>
      <c r="D27" s="6"/>
      <c r="E27" s="6"/>
      <c r="F27" s="23">
        <f t="shared" si="12"/>
        <v>0</v>
      </c>
      <c r="G27" s="6"/>
      <c r="H27" s="23">
        <f t="shared" ref="H27:H33" si="16">IF(G27=0,,($K$9-G27)*$K$7*100/$K$9)</f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5"/>
        <v>0</v>
      </c>
      <c r="S27" s="6"/>
      <c r="T27" s="23">
        <f t="shared" ref="T27:T30" si="17">IF(S27=0,,($S$9-S27)*$S$7*100/$S$9)</f>
        <v>0</v>
      </c>
      <c r="U27" s="6"/>
      <c r="V27" s="23">
        <f t="shared" si="9"/>
        <v>0</v>
      </c>
      <c r="W27" s="6"/>
      <c r="X27" s="23">
        <f t="shared" si="7"/>
        <v>0</v>
      </c>
      <c r="Y27" s="25">
        <f t="shared" si="10"/>
        <v>0</v>
      </c>
      <c r="Z27" s="6"/>
    </row>
    <row r="28" spans="1:26" x14ac:dyDescent="0.3">
      <c r="A28" s="19">
        <f t="shared" si="11"/>
        <v>0</v>
      </c>
      <c r="B28" s="6"/>
      <c r="C28" s="6"/>
      <c r="D28" s="6"/>
      <c r="E28" s="6"/>
      <c r="F28" s="23">
        <f t="shared" si="12"/>
        <v>0</v>
      </c>
      <c r="G28" s="6"/>
      <c r="H28" s="23">
        <f t="shared" si="16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3">
        <f t="shared" si="17"/>
        <v>0</v>
      </c>
      <c r="U28" s="6"/>
      <c r="V28" s="23">
        <f t="shared" si="9"/>
        <v>0</v>
      </c>
      <c r="W28" s="6"/>
      <c r="X28" s="23">
        <f t="shared" si="7"/>
        <v>0</v>
      </c>
      <c r="Y28" s="25">
        <f t="shared" si="10"/>
        <v>0</v>
      </c>
      <c r="Z28" s="6"/>
    </row>
    <row r="29" spans="1:26" x14ac:dyDescent="0.3">
      <c r="A29" s="19">
        <f t="shared" si="11"/>
        <v>0</v>
      </c>
      <c r="B29" s="6"/>
      <c r="C29" s="6"/>
      <c r="D29" s="6"/>
      <c r="E29" s="6"/>
      <c r="F29" s="23">
        <f t="shared" si="12"/>
        <v>0</v>
      </c>
      <c r="G29" s="6"/>
      <c r="H29" s="23">
        <f t="shared" si="16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3">
        <f t="shared" si="17"/>
        <v>0</v>
      </c>
      <c r="U29" s="6"/>
      <c r="V29" s="23">
        <f t="shared" si="9"/>
        <v>0</v>
      </c>
      <c r="W29" s="6"/>
      <c r="X29" s="23">
        <f t="shared" si="7"/>
        <v>0</v>
      </c>
      <c r="Y29" s="25">
        <f t="shared" si="10"/>
        <v>0</v>
      </c>
      <c r="Z29" s="6"/>
    </row>
    <row r="30" spans="1:26" x14ac:dyDescent="0.3">
      <c r="A30" s="19">
        <f t="shared" si="11"/>
        <v>0</v>
      </c>
      <c r="B30" s="6"/>
      <c r="C30" s="6"/>
      <c r="D30" s="6"/>
      <c r="E30" s="6"/>
      <c r="F30" s="23">
        <f t="shared" si="12"/>
        <v>0</v>
      </c>
      <c r="G30" s="6"/>
      <c r="H30" s="23">
        <f t="shared" si="16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3">
        <f t="shared" si="17"/>
        <v>0</v>
      </c>
      <c r="U30" s="6"/>
      <c r="V30" s="23">
        <f t="shared" si="9"/>
        <v>0</v>
      </c>
      <c r="W30" s="6"/>
      <c r="X30" s="7">
        <f t="shared" ref="X30:X33" si="21">IF(W30=0,,($K$9-W30)*$K$7*100/$K$9)</f>
        <v>0</v>
      </c>
      <c r="Y30" s="25">
        <f t="shared" si="10"/>
        <v>0</v>
      </c>
      <c r="Z30" s="6"/>
    </row>
    <row r="31" spans="1:26" x14ac:dyDescent="0.3">
      <c r="A31" s="19">
        <f t="shared" si="11"/>
        <v>0</v>
      </c>
      <c r="B31" s="6"/>
      <c r="C31" s="6"/>
      <c r="D31" s="6"/>
      <c r="E31" s="6"/>
      <c r="F31" s="23">
        <f t="shared" si="12"/>
        <v>0</v>
      </c>
      <c r="G31" s="6"/>
      <c r="H31" s="23">
        <f t="shared" si="16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3">
        <f t="shared" si="9"/>
        <v>0</v>
      </c>
      <c r="W31" s="6"/>
      <c r="X31" s="7">
        <f t="shared" si="21"/>
        <v>0</v>
      </c>
      <c r="Y31" s="25">
        <f t="shared" si="10"/>
        <v>0</v>
      </c>
      <c r="Z31" s="6"/>
    </row>
    <row r="32" spans="1:26" x14ac:dyDescent="0.3">
      <c r="A32" s="19">
        <f t="shared" si="11"/>
        <v>0</v>
      </c>
      <c r="B32" s="6"/>
      <c r="C32" s="6"/>
      <c r="D32" s="6"/>
      <c r="E32" s="6"/>
      <c r="F32" s="23">
        <f t="shared" si="12"/>
        <v>0</v>
      </c>
      <c r="G32" s="6"/>
      <c r="H32" s="23">
        <f t="shared" si="16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3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3">
      <c r="A33" s="19">
        <f t="shared" si="11"/>
        <v>0</v>
      </c>
      <c r="B33" s="6"/>
      <c r="C33" s="6"/>
      <c r="D33" s="6"/>
      <c r="E33" s="6"/>
      <c r="F33" s="23">
        <f t="shared" si="12"/>
        <v>0</v>
      </c>
      <c r="G33" s="6"/>
      <c r="H33" s="23">
        <f t="shared" si="16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3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3">
      <c r="A34" s="60" t="s">
        <v>11</v>
      </c>
      <c r="B34" s="60"/>
      <c r="C34" s="61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H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8" ht="31.2" x14ac:dyDescent="0.6">
      <c r="A1" s="56" t="s">
        <v>290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55" t="s">
        <v>424</v>
      </c>
      <c r="F6" s="55"/>
      <c r="G6" s="55" t="s">
        <v>433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8" x14ac:dyDescent="0.3">
      <c r="D7" s="1" t="s">
        <v>10</v>
      </c>
      <c r="E7" s="57">
        <v>2</v>
      </c>
      <c r="F7" s="58"/>
      <c r="G7" s="57">
        <v>5</v>
      </c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3">
      <c r="D8" s="1" t="s">
        <v>1</v>
      </c>
      <c r="E8" s="59">
        <v>45961</v>
      </c>
      <c r="F8" s="59"/>
      <c r="G8" s="59">
        <v>45962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3">
      <c r="D9" s="1" t="s">
        <v>2</v>
      </c>
      <c r="E9" s="55">
        <v>4</v>
      </c>
      <c r="F9" s="55"/>
      <c r="G9" s="55">
        <v>35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9">
        <v>1</v>
      </c>
      <c r="B11" s="13" t="s">
        <v>434</v>
      </c>
      <c r="C11" s="13" t="s">
        <v>435</v>
      </c>
      <c r="D11" s="13" t="s">
        <v>436</v>
      </c>
      <c r="E11" s="23"/>
      <c r="F11" s="23">
        <f>IF(E11=0,,($I$9-E11)*$I$7*100/$I$9)</f>
        <v>0</v>
      </c>
      <c r="G11" s="23">
        <v>10</v>
      </c>
      <c r="H11" s="23">
        <f t="shared" ref="H11:H16" si="0">IF(G11=0,,($G$9-G11)*$G$7*100/$G$9)</f>
        <v>357.14285714285717</v>
      </c>
      <c r="I11" s="23"/>
      <c r="J11" s="23">
        <f t="shared" ref="J11:J16" si="1">IF(I11=0,,($I$9-I11)*$I$7*100/$I$9)</f>
        <v>0</v>
      </c>
      <c r="K11" s="23"/>
      <c r="L11" s="23">
        <f t="shared" ref="L11:L16" si="2">IF(K11=0,,($K$9-K11)*$K$7*100/$K$9)</f>
        <v>0</v>
      </c>
      <c r="M11" s="23"/>
      <c r="N11" s="23">
        <f t="shared" ref="N11:N16" si="3">IF(M11=0,,($M$9-M11)*$M$7*100/$M$9)</f>
        <v>0</v>
      </c>
      <c r="O11" s="23"/>
      <c r="P11" s="23">
        <f t="shared" ref="P11:P16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16" si="6">IF(S11=0,,($S$9-S11)*$S$7*100/$S$9)</f>
        <v>0</v>
      </c>
      <c r="U11" s="23"/>
      <c r="V11" s="23">
        <f t="shared" ref="V11:V16" si="7">IF(U11=0,,($U$9-U11)*$U$7*100/$U$9)</f>
        <v>0</v>
      </c>
      <c r="W11" s="23"/>
      <c r="X11" s="23">
        <f t="shared" ref="X11:X16" si="8">IF(W11=0,,($W$9-W11)*$W$7*100/$W$9)</f>
        <v>0</v>
      </c>
      <c r="Y11" s="23"/>
      <c r="Z11" s="23">
        <f t="shared" ref="Z11:Z16" si="9">IF(Y11=0,,($Y$9-Y11)*$Y$7*100/$Y$9)</f>
        <v>0</v>
      </c>
      <c r="AA11" s="25">
        <f t="shared" ref="AA11:AA16" si="10">SUM(F11+H11+J11+L11+N11+P11+R11+T11+X11+V11+Z11)</f>
        <v>357.14285714285717</v>
      </c>
      <c r="AB11" s="23">
        <f t="shared" ref="AB11:AB24" si="11">ROW(B11)-10</f>
        <v>1</v>
      </c>
    </row>
    <row r="12" spans="1:28" x14ac:dyDescent="0.3">
      <c r="A12" s="19">
        <v>2</v>
      </c>
      <c r="B12" s="13" t="s">
        <v>428</v>
      </c>
      <c r="C12" s="13" t="s">
        <v>429</v>
      </c>
      <c r="D12" s="13" t="s">
        <v>103</v>
      </c>
      <c r="E12" s="23">
        <v>1</v>
      </c>
      <c r="F12" s="23">
        <f>IF(E12=0,,($E$9-E12)*$E$7*100/$E$9)</f>
        <v>150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si="7"/>
        <v>0</v>
      </c>
      <c r="W12" s="23"/>
      <c r="X12" s="23">
        <f t="shared" si="8"/>
        <v>0</v>
      </c>
      <c r="Y12" s="23"/>
      <c r="Z12" s="23">
        <f t="shared" si="9"/>
        <v>0</v>
      </c>
      <c r="AA12" s="25">
        <f t="shared" si="10"/>
        <v>150</v>
      </c>
      <c r="AB12" s="23">
        <f t="shared" si="11"/>
        <v>2</v>
      </c>
    </row>
    <row r="13" spans="1:28" x14ac:dyDescent="0.3">
      <c r="A13" s="19">
        <v>3</v>
      </c>
      <c r="B13" s="13" t="s">
        <v>437</v>
      </c>
      <c r="C13" s="13" t="s">
        <v>438</v>
      </c>
      <c r="D13" s="13" t="s">
        <v>45</v>
      </c>
      <c r="E13" s="23"/>
      <c r="F13" s="23">
        <f>IF(E13=0,,($E$9-E13)*$E$7*100/$E$9)</f>
        <v>0</v>
      </c>
      <c r="G13" s="23">
        <v>25</v>
      </c>
      <c r="H13" s="23">
        <f t="shared" si="0"/>
        <v>142.85714285714286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5">
        <f t="shared" si="10"/>
        <v>142.85714285714286</v>
      </c>
      <c r="AB13" s="23">
        <f t="shared" si="11"/>
        <v>3</v>
      </c>
    </row>
    <row r="14" spans="1:28" x14ac:dyDescent="0.3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5">
        <f t="shared" si="10"/>
        <v>0</v>
      </c>
      <c r="AB14" s="23">
        <f t="shared" si="11"/>
        <v>4</v>
      </c>
    </row>
    <row r="15" spans="1:28" x14ac:dyDescent="0.3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7"/>
        <v>0</v>
      </c>
      <c r="W15" s="23"/>
      <c r="X15" s="23">
        <f t="shared" si="8"/>
        <v>0</v>
      </c>
      <c r="Y15" s="23"/>
      <c r="Z15" s="23">
        <f t="shared" si="9"/>
        <v>0</v>
      </c>
      <c r="AA15" s="25">
        <f t="shared" si="10"/>
        <v>0</v>
      </c>
      <c r="AB15" s="13">
        <f t="shared" si="11"/>
        <v>5</v>
      </c>
    </row>
    <row r="16" spans="1:28" x14ac:dyDescent="0.3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7"/>
        <v>0</v>
      </c>
      <c r="W16" s="13"/>
      <c r="X16" s="23">
        <f t="shared" si="8"/>
        <v>0</v>
      </c>
      <c r="Y16" s="13"/>
      <c r="Z16" s="23">
        <f t="shared" si="9"/>
        <v>0</v>
      </c>
      <c r="AA16" s="25">
        <f t="shared" si="10"/>
        <v>0</v>
      </c>
      <c r="AB16" s="23">
        <f t="shared" si="11"/>
        <v>6</v>
      </c>
    </row>
    <row r="17" spans="1:28" x14ac:dyDescent="0.3">
      <c r="A17" s="19">
        <v>7</v>
      </c>
      <c r="B17" s="13"/>
      <c r="C17" s="13"/>
      <c r="D17" s="13"/>
      <c r="E17" s="13"/>
      <c r="F17" s="23">
        <f>IF(E17=0,,($I$9-E17)*$I$7*100/$I$9)</f>
        <v>0</v>
      </c>
      <c r="G17" s="13"/>
      <c r="H17" s="23">
        <f t="shared" ref="H17:H22" si="12">IF(G17=0,,($G$9-G17)*$G$7*100/$G$9)</f>
        <v>0</v>
      </c>
      <c r="I17" s="13"/>
      <c r="J17" s="23">
        <f t="shared" ref="J17:J18" si="13">IF(I17=0,,($I$9-I17)*$I$7*100/$I$9)</f>
        <v>0</v>
      </c>
      <c r="K17" s="13"/>
      <c r="L17" s="23">
        <f t="shared" ref="L17:L18" si="14">IF(K17=0,,($K$9-K17)*$K$7*100/$K$9)</f>
        <v>0</v>
      </c>
      <c r="M17" s="13"/>
      <c r="N17" s="23">
        <f t="shared" ref="N17:N24" si="15">IF(M17=0,,($M$9-M17)*$M$7*100/$M$9)</f>
        <v>0</v>
      </c>
      <c r="O17" s="13"/>
      <c r="P17" s="23">
        <f t="shared" ref="P17:P25" si="16">IF(O17=0,,($O$9-O17)*$O$7*100/$O$9)</f>
        <v>0</v>
      </c>
      <c r="Q17" s="13"/>
      <c r="R17" s="23">
        <f t="shared" ref="R17" si="17">IF(Q17=0,,($Q$9-Q17)*$Q$7*100/$Q$9)</f>
        <v>0</v>
      </c>
      <c r="S17" s="13"/>
      <c r="T17" s="23">
        <f t="shared" ref="T17:T30" si="18">IF(S17=0,,($S$9-S17)*$S$7*100/$S$9)</f>
        <v>0</v>
      </c>
      <c r="U17" s="13"/>
      <c r="V17" s="23">
        <f t="shared" ref="V17:V33" si="19">IF(U17=0,,($U$9-U17)*$U$7*100/$U$9)</f>
        <v>0</v>
      </c>
      <c r="W17" s="13"/>
      <c r="X17" s="23">
        <f t="shared" ref="X17:X33" si="20">IF(W17=0,,($W$9-W17)*$W$7*100/$W$9)</f>
        <v>0</v>
      </c>
      <c r="Y17" s="13"/>
      <c r="Z17" s="23">
        <f t="shared" ref="Z17:Z29" si="21">IF(Y17=0,,($Y$9-Y17)*$Y$7*100/$Y$9)</f>
        <v>0</v>
      </c>
      <c r="AA17" s="25">
        <f t="shared" ref="AA17:AA33" si="22">SUM(F17+H17+J17+L17+N17+P17+R17+T17+X17+V17+Z17)</f>
        <v>0</v>
      </c>
      <c r="AB17" s="23">
        <f t="shared" si="11"/>
        <v>7</v>
      </c>
    </row>
    <row r="18" spans="1:28" x14ac:dyDescent="0.3">
      <c r="A18" s="19">
        <v>8</v>
      </c>
      <c r="B18" s="13"/>
      <c r="C18" s="13"/>
      <c r="D18" s="13"/>
      <c r="E18" s="23"/>
      <c r="F18" s="23">
        <f>IF(E18=0,,($E$9-E18)*$E$7*100/$E$9)</f>
        <v>0</v>
      </c>
      <c r="G18" s="23"/>
      <c r="H18" s="23">
        <f t="shared" si="12"/>
        <v>0</v>
      </c>
      <c r="I18" s="23"/>
      <c r="J18" s="23">
        <f t="shared" si="13"/>
        <v>0</v>
      </c>
      <c r="K18" s="23"/>
      <c r="L18" s="23">
        <f t="shared" si="14"/>
        <v>0</v>
      </c>
      <c r="M18" s="23"/>
      <c r="N18" s="23">
        <f t="shared" si="15"/>
        <v>0</v>
      </c>
      <c r="O18" s="23"/>
      <c r="P18" s="23">
        <f t="shared" si="16"/>
        <v>0</v>
      </c>
      <c r="Q18" s="23"/>
      <c r="R18" s="23"/>
      <c r="S18" s="23"/>
      <c r="T18" s="23">
        <f t="shared" si="18"/>
        <v>0</v>
      </c>
      <c r="U18" s="23"/>
      <c r="V18" s="23">
        <f t="shared" si="19"/>
        <v>0</v>
      </c>
      <c r="W18" s="23"/>
      <c r="X18" s="23">
        <f t="shared" si="20"/>
        <v>0</v>
      </c>
      <c r="Y18" s="23"/>
      <c r="Z18" s="23">
        <f t="shared" si="21"/>
        <v>0</v>
      </c>
      <c r="AA18" s="25">
        <f t="shared" si="22"/>
        <v>0</v>
      </c>
      <c r="AB18" s="23">
        <f t="shared" si="11"/>
        <v>8</v>
      </c>
    </row>
    <row r="19" spans="1:28" x14ac:dyDescent="0.3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12"/>
        <v>0</v>
      </c>
      <c r="I19" s="13"/>
      <c r="J19" s="23">
        <v>0</v>
      </c>
      <c r="K19" s="13"/>
      <c r="L19" s="23">
        <v>0</v>
      </c>
      <c r="M19" s="13"/>
      <c r="N19" s="23">
        <f t="shared" si="15"/>
        <v>0</v>
      </c>
      <c r="O19" s="13"/>
      <c r="P19" s="23">
        <f t="shared" si="16"/>
        <v>0</v>
      </c>
      <c r="Q19" s="13"/>
      <c r="R19" s="23">
        <f t="shared" ref="R19:R27" si="23">IF(Q19=0,,($Q$9-Q19)*$Q$7*100/$Q$9)</f>
        <v>0</v>
      </c>
      <c r="S19" s="13"/>
      <c r="T19" s="23">
        <f t="shared" si="18"/>
        <v>0</v>
      </c>
      <c r="U19" s="13"/>
      <c r="V19" s="23">
        <f t="shared" si="19"/>
        <v>0</v>
      </c>
      <c r="W19" s="13"/>
      <c r="X19" s="23">
        <f t="shared" si="20"/>
        <v>0</v>
      </c>
      <c r="Y19" s="13"/>
      <c r="Z19" s="23">
        <f t="shared" si="21"/>
        <v>0</v>
      </c>
      <c r="AA19" s="25">
        <f t="shared" si="22"/>
        <v>0</v>
      </c>
      <c r="AB19" s="13">
        <f t="shared" si="11"/>
        <v>9</v>
      </c>
    </row>
    <row r="20" spans="1:28" x14ac:dyDescent="0.3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2"/>
        <v>0</v>
      </c>
      <c r="I20" s="13"/>
      <c r="J20" s="23">
        <f t="shared" ref="J20:J33" si="24">IF(I20=0,,($I$9-I20)*$I$7*100/$I$9)</f>
        <v>0</v>
      </c>
      <c r="K20" s="13"/>
      <c r="L20" s="23">
        <f t="shared" ref="L20:L33" si="25">IF(K20=0,,($K$9-K20)*$K$7*100/$K$9)</f>
        <v>0</v>
      </c>
      <c r="M20" s="13"/>
      <c r="N20" s="23">
        <f t="shared" si="15"/>
        <v>0</v>
      </c>
      <c r="O20" s="13"/>
      <c r="P20" s="23">
        <f t="shared" si="16"/>
        <v>0</v>
      </c>
      <c r="Q20" s="13"/>
      <c r="R20" s="23">
        <f t="shared" si="23"/>
        <v>0</v>
      </c>
      <c r="S20" s="13"/>
      <c r="T20" s="23">
        <f t="shared" si="18"/>
        <v>0</v>
      </c>
      <c r="U20" s="13"/>
      <c r="V20" s="23">
        <f t="shared" si="19"/>
        <v>0</v>
      </c>
      <c r="W20" s="13"/>
      <c r="X20" s="23">
        <f t="shared" si="20"/>
        <v>0</v>
      </c>
      <c r="Y20" s="13"/>
      <c r="Z20" s="23">
        <f t="shared" si="21"/>
        <v>0</v>
      </c>
      <c r="AA20" s="25">
        <f t="shared" si="22"/>
        <v>0</v>
      </c>
      <c r="AB20" s="13">
        <f t="shared" si="11"/>
        <v>10</v>
      </c>
    </row>
    <row r="21" spans="1:28" x14ac:dyDescent="0.3">
      <c r="A21" s="19">
        <f t="shared" ref="A21:A33" si="26">Z21</f>
        <v>0</v>
      </c>
      <c r="B21" s="13"/>
      <c r="C21" s="13"/>
      <c r="D21" s="13"/>
      <c r="E21" s="23"/>
      <c r="F21" s="23">
        <f t="shared" ref="F21:F33" si="27">IF(E21=0,,($I$9-E21)*$I$7*100/$I$9)</f>
        <v>0</v>
      </c>
      <c r="G21" s="23"/>
      <c r="H21" s="23">
        <f t="shared" si="12"/>
        <v>0</v>
      </c>
      <c r="I21" s="23"/>
      <c r="J21" s="23">
        <f t="shared" si="24"/>
        <v>0</v>
      </c>
      <c r="K21" s="23"/>
      <c r="L21" s="23">
        <f t="shared" si="25"/>
        <v>0</v>
      </c>
      <c r="M21" s="23"/>
      <c r="N21" s="23">
        <f t="shared" si="15"/>
        <v>0</v>
      </c>
      <c r="O21" s="23"/>
      <c r="P21" s="23">
        <f t="shared" si="16"/>
        <v>0</v>
      </c>
      <c r="Q21" s="23"/>
      <c r="R21" s="23">
        <f t="shared" si="23"/>
        <v>0</v>
      </c>
      <c r="S21" s="23"/>
      <c r="T21" s="23">
        <f t="shared" si="18"/>
        <v>0</v>
      </c>
      <c r="U21" s="23"/>
      <c r="V21" s="23">
        <f t="shared" si="19"/>
        <v>0</v>
      </c>
      <c r="W21" s="23"/>
      <c r="X21" s="23">
        <f t="shared" si="20"/>
        <v>0</v>
      </c>
      <c r="Y21" s="23"/>
      <c r="Z21" s="23">
        <f t="shared" si="21"/>
        <v>0</v>
      </c>
      <c r="AA21" s="25">
        <f t="shared" si="22"/>
        <v>0</v>
      </c>
      <c r="AB21" s="13">
        <f t="shared" si="11"/>
        <v>11</v>
      </c>
    </row>
    <row r="22" spans="1:28" x14ac:dyDescent="0.3">
      <c r="A22" s="19">
        <f t="shared" si="26"/>
        <v>0</v>
      </c>
      <c r="B22" s="13"/>
      <c r="C22" s="13"/>
      <c r="D22" s="13"/>
      <c r="E22" s="13"/>
      <c r="F22" s="23">
        <f t="shared" si="27"/>
        <v>0</v>
      </c>
      <c r="G22" s="13"/>
      <c r="H22" s="23">
        <f t="shared" si="12"/>
        <v>0</v>
      </c>
      <c r="I22" s="13"/>
      <c r="J22" s="23">
        <f t="shared" si="24"/>
        <v>0</v>
      </c>
      <c r="K22" s="13"/>
      <c r="L22" s="23">
        <f t="shared" si="25"/>
        <v>0</v>
      </c>
      <c r="M22" s="13"/>
      <c r="N22" s="23">
        <f t="shared" si="15"/>
        <v>0</v>
      </c>
      <c r="O22" s="13"/>
      <c r="P22" s="23">
        <f t="shared" si="16"/>
        <v>0</v>
      </c>
      <c r="Q22" s="13"/>
      <c r="R22" s="23">
        <f t="shared" si="23"/>
        <v>0</v>
      </c>
      <c r="S22" s="13"/>
      <c r="T22" s="23">
        <f t="shared" si="18"/>
        <v>0</v>
      </c>
      <c r="U22" s="13"/>
      <c r="V22" s="23">
        <f t="shared" si="19"/>
        <v>0</v>
      </c>
      <c r="W22" s="13"/>
      <c r="X22" s="23">
        <f t="shared" si="20"/>
        <v>0</v>
      </c>
      <c r="Y22" s="13"/>
      <c r="Z22" s="23">
        <f t="shared" si="21"/>
        <v>0</v>
      </c>
      <c r="AA22" s="25">
        <f t="shared" si="22"/>
        <v>0</v>
      </c>
      <c r="AB22" s="13">
        <f t="shared" si="11"/>
        <v>12</v>
      </c>
    </row>
    <row r="23" spans="1:28" x14ac:dyDescent="0.3">
      <c r="A23" s="19">
        <f t="shared" si="26"/>
        <v>0</v>
      </c>
      <c r="B23" s="13"/>
      <c r="C23" s="13"/>
      <c r="D23" s="13"/>
      <c r="E23" s="13"/>
      <c r="F23" s="23">
        <f t="shared" si="27"/>
        <v>0</v>
      </c>
      <c r="G23" s="13"/>
      <c r="H23" s="23">
        <f t="shared" ref="H23:H33" si="28">IF(G23=0,,($K$9-G23)*$K$7*100/$K$9)</f>
        <v>0</v>
      </c>
      <c r="I23" s="13"/>
      <c r="J23" s="23">
        <f t="shared" si="24"/>
        <v>0</v>
      </c>
      <c r="K23" s="13"/>
      <c r="L23" s="23">
        <f t="shared" si="25"/>
        <v>0</v>
      </c>
      <c r="M23" s="13"/>
      <c r="N23" s="23">
        <f t="shared" si="15"/>
        <v>0</v>
      </c>
      <c r="O23" s="13"/>
      <c r="P23" s="23">
        <f t="shared" si="16"/>
        <v>0</v>
      </c>
      <c r="Q23" s="13"/>
      <c r="R23" s="23">
        <f t="shared" si="23"/>
        <v>0</v>
      </c>
      <c r="S23" s="13"/>
      <c r="T23" s="23">
        <f t="shared" si="18"/>
        <v>0</v>
      </c>
      <c r="U23" s="13"/>
      <c r="V23" s="23">
        <f t="shared" si="19"/>
        <v>0</v>
      </c>
      <c r="W23" s="13"/>
      <c r="X23" s="23">
        <f t="shared" si="20"/>
        <v>0</v>
      </c>
      <c r="Y23" s="13"/>
      <c r="Z23" s="23">
        <f t="shared" si="21"/>
        <v>0</v>
      </c>
      <c r="AA23" s="25">
        <f t="shared" si="22"/>
        <v>0</v>
      </c>
      <c r="AB23" s="13">
        <f t="shared" si="11"/>
        <v>13</v>
      </c>
    </row>
    <row r="24" spans="1:28" x14ac:dyDescent="0.3">
      <c r="A24" s="19">
        <f t="shared" si="26"/>
        <v>0</v>
      </c>
      <c r="B24" s="6"/>
      <c r="C24" s="6"/>
      <c r="D24" s="6"/>
      <c r="E24" s="6"/>
      <c r="F24" s="23">
        <f t="shared" si="27"/>
        <v>0</v>
      </c>
      <c r="G24" s="6"/>
      <c r="H24" s="23">
        <f t="shared" si="28"/>
        <v>0</v>
      </c>
      <c r="I24" s="6"/>
      <c r="J24" s="23">
        <f t="shared" si="24"/>
        <v>0</v>
      </c>
      <c r="K24" s="6"/>
      <c r="L24" s="7">
        <f t="shared" si="25"/>
        <v>0</v>
      </c>
      <c r="M24" s="6"/>
      <c r="N24" s="23">
        <f t="shared" si="15"/>
        <v>0</v>
      </c>
      <c r="O24" s="6"/>
      <c r="P24" s="23">
        <f t="shared" si="16"/>
        <v>0</v>
      </c>
      <c r="Q24" s="6"/>
      <c r="R24" s="23">
        <f t="shared" si="23"/>
        <v>0</v>
      </c>
      <c r="S24" s="6"/>
      <c r="T24" s="23">
        <f t="shared" si="18"/>
        <v>0</v>
      </c>
      <c r="U24" s="6"/>
      <c r="V24" s="23">
        <f t="shared" si="19"/>
        <v>0</v>
      </c>
      <c r="W24" s="6"/>
      <c r="X24" s="23">
        <f t="shared" si="20"/>
        <v>0</v>
      </c>
      <c r="Y24" s="6"/>
      <c r="Z24" s="23">
        <f t="shared" si="21"/>
        <v>0</v>
      </c>
      <c r="AA24" s="25">
        <f t="shared" si="22"/>
        <v>0</v>
      </c>
      <c r="AB24" s="13">
        <f t="shared" si="11"/>
        <v>14</v>
      </c>
    </row>
    <row r="25" spans="1:28" x14ac:dyDescent="0.3">
      <c r="A25" s="19">
        <f t="shared" si="26"/>
        <v>0</v>
      </c>
      <c r="B25" s="6"/>
      <c r="C25" s="6"/>
      <c r="D25" s="6"/>
      <c r="E25" s="6"/>
      <c r="F25" s="23">
        <f t="shared" si="27"/>
        <v>0</v>
      </c>
      <c r="G25" s="6"/>
      <c r="H25" s="23">
        <f t="shared" si="28"/>
        <v>0</v>
      </c>
      <c r="I25" s="6"/>
      <c r="J25" s="23">
        <f t="shared" si="24"/>
        <v>0</v>
      </c>
      <c r="K25" s="6"/>
      <c r="L25" s="7">
        <f t="shared" si="25"/>
        <v>0</v>
      </c>
      <c r="M25" s="6"/>
      <c r="N25" s="7">
        <f t="shared" ref="N25:N33" si="29">IF(M25=0,,($K$9-M25)*$K$7*100/$K$9)</f>
        <v>0</v>
      </c>
      <c r="O25" s="6"/>
      <c r="P25" s="23">
        <f t="shared" si="16"/>
        <v>0</v>
      </c>
      <c r="Q25" s="6"/>
      <c r="R25" s="23">
        <f t="shared" si="23"/>
        <v>0</v>
      </c>
      <c r="S25" s="6"/>
      <c r="T25" s="23">
        <f t="shared" si="18"/>
        <v>0</v>
      </c>
      <c r="U25" s="6"/>
      <c r="V25" s="23">
        <f t="shared" si="19"/>
        <v>0</v>
      </c>
      <c r="W25" s="6"/>
      <c r="X25" s="23">
        <f t="shared" si="20"/>
        <v>0</v>
      </c>
      <c r="Y25" s="6"/>
      <c r="Z25" s="23">
        <f t="shared" si="21"/>
        <v>0</v>
      </c>
      <c r="AA25" s="25">
        <f t="shared" si="22"/>
        <v>0</v>
      </c>
      <c r="AB25" s="6"/>
    </row>
    <row r="26" spans="1:28" x14ac:dyDescent="0.3">
      <c r="A26" s="19">
        <f t="shared" si="26"/>
        <v>0</v>
      </c>
      <c r="B26" s="6"/>
      <c r="C26" s="6"/>
      <c r="D26" s="6"/>
      <c r="E26" s="6"/>
      <c r="F26" s="23">
        <f t="shared" si="27"/>
        <v>0</v>
      </c>
      <c r="G26" s="6"/>
      <c r="H26" s="23">
        <f t="shared" si="28"/>
        <v>0</v>
      </c>
      <c r="I26" s="6"/>
      <c r="J26" s="23">
        <f t="shared" si="24"/>
        <v>0</v>
      </c>
      <c r="K26" s="6"/>
      <c r="L26" s="7">
        <f t="shared" si="25"/>
        <v>0</v>
      </c>
      <c r="M26" s="6"/>
      <c r="N26" s="7">
        <f t="shared" si="29"/>
        <v>0</v>
      </c>
      <c r="O26" s="6"/>
      <c r="P26" s="7">
        <f t="shared" ref="P26:P33" si="30">IF(O26=0,,($K$9-O26)*$K$7*100/$K$9)</f>
        <v>0</v>
      </c>
      <c r="Q26" s="6"/>
      <c r="R26" s="23">
        <f t="shared" si="23"/>
        <v>0</v>
      </c>
      <c r="S26" s="6"/>
      <c r="T26" s="23">
        <f t="shared" si="18"/>
        <v>0</v>
      </c>
      <c r="U26" s="6"/>
      <c r="V26" s="23">
        <f t="shared" si="19"/>
        <v>0</v>
      </c>
      <c r="W26" s="6"/>
      <c r="X26" s="23">
        <f t="shared" si="20"/>
        <v>0</v>
      </c>
      <c r="Y26" s="6"/>
      <c r="Z26" s="23">
        <f t="shared" si="21"/>
        <v>0</v>
      </c>
      <c r="AA26" s="25">
        <f t="shared" si="22"/>
        <v>0</v>
      </c>
      <c r="AB26" s="6"/>
    </row>
    <row r="27" spans="1:28" x14ac:dyDescent="0.3">
      <c r="A27" s="19">
        <f t="shared" si="26"/>
        <v>0</v>
      </c>
      <c r="B27" s="6"/>
      <c r="C27" s="6"/>
      <c r="D27" s="6"/>
      <c r="E27" s="6"/>
      <c r="F27" s="23">
        <f t="shared" si="27"/>
        <v>0</v>
      </c>
      <c r="G27" s="6"/>
      <c r="H27" s="23">
        <f t="shared" si="28"/>
        <v>0</v>
      </c>
      <c r="I27" s="6"/>
      <c r="J27" s="23">
        <f t="shared" si="24"/>
        <v>0</v>
      </c>
      <c r="K27" s="6"/>
      <c r="L27" s="7">
        <f t="shared" si="25"/>
        <v>0</v>
      </c>
      <c r="M27" s="6"/>
      <c r="N27" s="7">
        <f t="shared" si="29"/>
        <v>0</v>
      </c>
      <c r="O27" s="6"/>
      <c r="P27" s="7">
        <f t="shared" si="30"/>
        <v>0</v>
      </c>
      <c r="Q27" s="6"/>
      <c r="R27" s="23">
        <f t="shared" si="23"/>
        <v>0</v>
      </c>
      <c r="S27" s="6"/>
      <c r="T27" s="23">
        <f t="shared" si="18"/>
        <v>0</v>
      </c>
      <c r="U27" s="6"/>
      <c r="V27" s="23">
        <f t="shared" si="19"/>
        <v>0</v>
      </c>
      <c r="W27" s="6"/>
      <c r="X27" s="23">
        <f t="shared" si="20"/>
        <v>0</v>
      </c>
      <c r="Y27" s="6"/>
      <c r="Z27" s="23">
        <f t="shared" si="21"/>
        <v>0</v>
      </c>
      <c r="AA27" s="25">
        <f t="shared" si="22"/>
        <v>0</v>
      </c>
      <c r="AB27" s="6"/>
    </row>
    <row r="28" spans="1:28" x14ac:dyDescent="0.3">
      <c r="A28" s="19">
        <f t="shared" si="26"/>
        <v>0</v>
      </c>
      <c r="B28" s="6"/>
      <c r="C28" s="6"/>
      <c r="D28" s="6"/>
      <c r="E28" s="6"/>
      <c r="F28" s="23">
        <f t="shared" si="27"/>
        <v>0</v>
      </c>
      <c r="G28" s="6"/>
      <c r="H28" s="23">
        <f t="shared" si="28"/>
        <v>0</v>
      </c>
      <c r="I28" s="6"/>
      <c r="J28" s="23">
        <f t="shared" si="24"/>
        <v>0</v>
      </c>
      <c r="K28" s="6"/>
      <c r="L28" s="7">
        <f t="shared" si="25"/>
        <v>0</v>
      </c>
      <c r="M28" s="6"/>
      <c r="N28" s="7">
        <f t="shared" si="29"/>
        <v>0</v>
      </c>
      <c r="O28" s="6"/>
      <c r="P28" s="7">
        <f t="shared" si="30"/>
        <v>0</v>
      </c>
      <c r="Q28" s="6"/>
      <c r="R28" s="7">
        <f t="shared" ref="R28:R33" si="31">IF(Q28=0,,($K$9-Q28)*$K$7*100/$K$9)</f>
        <v>0</v>
      </c>
      <c r="S28" s="6"/>
      <c r="T28" s="23">
        <f t="shared" si="18"/>
        <v>0</v>
      </c>
      <c r="U28" s="6"/>
      <c r="V28" s="23">
        <f t="shared" si="19"/>
        <v>0</v>
      </c>
      <c r="W28" s="6"/>
      <c r="X28" s="23">
        <f t="shared" si="20"/>
        <v>0</v>
      </c>
      <c r="Y28" s="6"/>
      <c r="Z28" s="23">
        <f t="shared" si="21"/>
        <v>0</v>
      </c>
      <c r="AA28" s="25">
        <f t="shared" si="22"/>
        <v>0</v>
      </c>
      <c r="AB28" s="6"/>
    </row>
    <row r="29" spans="1:28" x14ac:dyDescent="0.3">
      <c r="A29" s="19">
        <f t="shared" si="26"/>
        <v>0</v>
      </c>
      <c r="B29" s="6"/>
      <c r="C29" s="6"/>
      <c r="D29" s="6"/>
      <c r="E29" s="6"/>
      <c r="F29" s="23">
        <f t="shared" si="27"/>
        <v>0</v>
      </c>
      <c r="G29" s="6"/>
      <c r="H29" s="23">
        <f t="shared" si="28"/>
        <v>0</v>
      </c>
      <c r="I29" s="6"/>
      <c r="J29" s="23">
        <f t="shared" si="24"/>
        <v>0</v>
      </c>
      <c r="K29" s="6"/>
      <c r="L29" s="7">
        <f t="shared" si="25"/>
        <v>0</v>
      </c>
      <c r="M29" s="6"/>
      <c r="N29" s="7">
        <f t="shared" si="29"/>
        <v>0</v>
      </c>
      <c r="O29" s="6"/>
      <c r="P29" s="7">
        <f t="shared" si="30"/>
        <v>0</v>
      </c>
      <c r="Q29" s="6"/>
      <c r="R29" s="7">
        <f t="shared" si="31"/>
        <v>0</v>
      </c>
      <c r="S29" s="6"/>
      <c r="T29" s="23">
        <f t="shared" si="18"/>
        <v>0</v>
      </c>
      <c r="U29" s="6"/>
      <c r="V29" s="23">
        <f t="shared" si="19"/>
        <v>0</v>
      </c>
      <c r="W29" s="6"/>
      <c r="X29" s="23">
        <f t="shared" si="20"/>
        <v>0</v>
      </c>
      <c r="Y29" s="6"/>
      <c r="Z29" s="23">
        <f t="shared" si="21"/>
        <v>0</v>
      </c>
      <c r="AA29" s="25">
        <f t="shared" si="22"/>
        <v>0</v>
      </c>
      <c r="AB29" s="6"/>
    </row>
    <row r="30" spans="1:28" x14ac:dyDescent="0.3">
      <c r="A30" s="19">
        <f t="shared" si="26"/>
        <v>0</v>
      </c>
      <c r="B30" s="6"/>
      <c r="C30" s="6"/>
      <c r="D30" s="6"/>
      <c r="E30" s="6"/>
      <c r="F30" s="23">
        <f t="shared" si="27"/>
        <v>0</v>
      </c>
      <c r="G30" s="6"/>
      <c r="H30" s="23">
        <f t="shared" si="28"/>
        <v>0</v>
      </c>
      <c r="I30" s="6"/>
      <c r="J30" s="23">
        <f t="shared" si="24"/>
        <v>0</v>
      </c>
      <c r="K30" s="6"/>
      <c r="L30" s="7">
        <f t="shared" si="25"/>
        <v>0</v>
      </c>
      <c r="M30" s="6"/>
      <c r="N30" s="7">
        <f t="shared" si="29"/>
        <v>0</v>
      </c>
      <c r="O30" s="6"/>
      <c r="P30" s="7">
        <f t="shared" si="30"/>
        <v>0</v>
      </c>
      <c r="Q30" s="6"/>
      <c r="R30" s="7">
        <f t="shared" si="31"/>
        <v>0</v>
      </c>
      <c r="S30" s="6"/>
      <c r="T30" s="23">
        <f t="shared" si="18"/>
        <v>0</v>
      </c>
      <c r="U30" s="6"/>
      <c r="V30" s="23">
        <f t="shared" si="19"/>
        <v>0</v>
      </c>
      <c r="W30" s="6"/>
      <c r="X30" s="23">
        <f t="shared" si="20"/>
        <v>0</v>
      </c>
      <c r="Y30" s="6"/>
      <c r="Z30" s="7">
        <f>IF(Y30=0,,($K$9-Y30)*$K$7*100/$K$9)</f>
        <v>0</v>
      </c>
      <c r="AA30" s="25">
        <f t="shared" si="22"/>
        <v>0</v>
      </c>
      <c r="AB30" s="6"/>
    </row>
    <row r="31" spans="1:28" x14ac:dyDescent="0.3">
      <c r="A31" s="19">
        <f t="shared" si="26"/>
        <v>0</v>
      </c>
      <c r="B31" s="6"/>
      <c r="C31" s="6"/>
      <c r="D31" s="6"/>
      <c r="E31" s="6"/>
      <c r="F31" s="23">
        <f t="shared" si="27"/>
        <v>0</v>
      </c>
      <c r="G31" s="6"/>
      <c r="H31" s="23">
        <f t="shared" si="28"/>
        <v>0</v>
      </c>
      <c r="I31" s="6"/>
      <c r="J31" s="23">
        <f t="shared" si="24"/>
        <v>0</v>
      </c>
      <c r="K31" s="6"/>
      <c r="L31" s="7">
        <f t="shared" si="25"/>
        <v>0</v>
      </c>
      <c r="M31" s="6"/>
      <c r="N31" s="7">
        <f t="shared" si="29"/>
        <v>0</v>
      </c>
      <c r="O31" s="6"/>
      <c r="P31" s="7">
        <f t="shared" si="30"/>
        <v>0</v>
      </c>
      <c r="Q31" s="6"/>
      <c r="R31" s="7">
        <f t="shared" si="31"/>
        <v>0</v>
      </c>
      <c r="S31" s="6"/>
      <c r="T31" s="7">
        <f>IF(S31=0,,($K$9-S31)*$K$7*100/$K$9)</f>
        <v>0</v>
      </c>
      <c r="U31" s="6"/>
      <c r="V31" s="23">
        <f t="shared" si="19"/>
        <v>0</v>
      </c>
      <c r="W31" s="6"/>
      <c r="X31" s="23">
        <f t="shared" si="20"/>
        <v>0</v>
      </c>
      <c r="Y31" s="6"/>
      <c r="Z31" s="7">
        <f>IF(Y31=0,,($K$9-Y31)*$K$7*100/$K$9)</f>
        <v>0</v>
      </c>
      <c r="AA31" s="25">
        <f t="shared" si="22"/>
        <v>0</v>
      </c>
      <c r="AB31" s="6"/>
    </row>
    <row r="32" spans="1:28" x14ac:dyDescent="0.3">
      <c r="A32" s="19">
        <f t="shared" si="26"/>
        <v>0</v>
      </c>
      <c r="B32" s="6"/>
      <c r="C32" s="6"/>
      <c r="D32" s="6"/>
      <c r="E32" s="6"/>
      <c r="F32" s="23">
        <f t="shared" si="27"/>
        <v>0</v>
      </c>
      <c r="G32" s="6"/>
      <c r="H32" s="23">
        <f t="shared" si="28"/>
        <v>0</v>
      </c>
      <c r="I32" s="6"/>
      <c r="J32" s="23">
        <f t="shared" si="24"/>
        <v>0</v>
      </c>
      <c r="K32" s="6"/>
      <c r="L32" s="7">
        <f t="shared" si="25"/>
        <v>0</v>
      </c>
      <c r="M32" s="6"/>
      <c r="N32" s="7">
        <f t="shared" si="29"/>
        <v>0</v>
      </c>
      <c r="O32" s="6"/>
      <c r="P32" s="7">
        <f t="shared" si="30"/>
        <v>0</v>
      </c>
      <c r="Q32" s="6"/>
      <c r="R32" s="7">
        <f t="shared" si="31"/>
        <v>0</v>
      </c>
      <c r="S32" s="6"/>
      <c r="T32" s="7">
        <f>IF(S32=0,,($K$9-S32)*$K$7*100/$K$9)</f>
        <v>0</v>
      </c>
      <c r="U32" s="6"/>
      <c r="V32" s="23">
        <f t="shared" si="19"/>
        <v>0</v>
      </c>
      <c r="W32" s="6"/>
      <c r="X32" s="23">
        <f t="shared" si="20"/>
        <v>0</v>
      </c>
      <c r="Y32" s="6"/>
      <c r="Z32" s="7">
        <f>IF(Y32=0,,($K$9-Y32)*$K$7*100/$K$9)</f>
        <v>0</v>
      </c>
      <c r="AA32" s="25">
        <f t="shared" si="22"/>
        <v>0</v>
      </c>
      <c r="AB32" s="6"/>
    </row>
    <row r="33" spans="1:28" x14ac:dyDescent="0.3">
      <c r="A33" s="19">
        <f t="shared" si="26"/>
        <v>0</v>
      </c>
      <c r="B33" s="6"/>
      <c r="C33" s="6"/>
      <c r="D33" s="6"/>
      <c r="E33" s="6"/>
      <c r="F33" s="23">
        <f t="shared" si="27"/>
        <v>0</v>
      </c>
      <c r="G33" s="6"/>
      <c r="H33" s="23">
        <f t="shared" si="28"/>
        <v>0</v>
      </c>
      <c r="I33" s="6"/>
      <c r="J33" s="23">
        <f t="shared" si="24"/>
        <v>0</v>
      </c>
      <c r="K33" s="6"/>
      <c r="L33" s="7">
        <f t="shared" si="25"/>
        <v>0</v>
      </c>
      <c r="M33" s="6"/>
      <c r="N33" s="7">
        <f t="shared" si="29"/>
        <v>0</v>
      </c>
      <c r="O33" s="6"/>
      <c r="P33" s="7">
        <f t="shared" si="30"/>
        <v>0</v>
      </c>
      <c r="Q33" s="6"/>
      <c r="R33" s="7">
        <f t="shared" si="31"/>
        <v>0</v>
      </c>
      <c r="S33" s="6"/>
      <c r="T33" s="7">
        <f>IF(S33=0,,($K$9-S33)*$K$7*100/$K$9)</f>
        <v>0</v>
      </c>
      <c r="U33" s="6"/>
      <c r="V33" s="23">
        <f t="shared" si="19"/>
        <v>0</v>
      </c>
      <c r="W33" s="6"/>
      <c r="X33" s="23">
        <f t="shared" si="20"/>
        <v>0</v>
      </c>
      <c r="Y33" s="6"/>
      <c r="Z33" s="7">
        <f>IF(Y33=0,,($K$9-Y33)*$K$7*100/$K$9)</f>
        <v>0</v>
      </c>
      <c r="AA33" s="25">
        <f t="shared" si="22"/>
        <v>0</v>
      </c>
      <c r="AB33" s="6"/>
    </row>
    <row r="34" spans="1:28" x14ac:dyDescent="0.3">
      <c r="A34" s="60" t="s">
        <v>11</v>
      </c>
      <c r="B34" s="60"/>
      <c r="C34" s="61"/>
      <c r="E34">
        <f>COUNTA(E11:E33)</f>
        <v>1</v>
      </c>
      <c r="G34">
        <f>COUNTA(G11:G33)</f>
        <v>2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AA16">
    <sortCondition descending="1" ref="AA11:AA16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E12" sqref="E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6" ht="31.2" x14ac:dyDescent="0.6">
      <c r="A1" s="56" t="s">
        <v>291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55" t="s">
        <v>430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62"/>
      <c r="X6" s="62"/>
    </row>
    <row r="7" spans="1:26" x14ac:dyDescent="0.3">
      <c r="D7" s="1" t="s">
        <v>10</v>
      </c>
      <c r="E7" s="57">
        <v>5</v>
      </c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3">
      <c r="D8" s="1" t="s">
        <v>1</v>
      </c>
      <c r="E8" s="59">
        <v>45962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3">
      <c r="D9" s="1" t="s">
        <v>2</v>
      </c>
      <c r="E9" s="55">
        <v>53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v>1</v>
      </c>
      <c r="B11" s="13" t="s">
        <v>431</v>
      </c>
      <c r="C11" s="13" t="s">
        <v>432</v>
      </c>
      <c r="D11" s="13" t="s">
        <v>45</v>
      </c>
      <c r="E11" s="23">
        <v>25</v>
      </c>
      <c r="F11" s="23">
        <f>IF(E11=0,,($E$9-E11)*$E$7*100/$E$9)</f>
        <v>264.15094339622641</v>
      </c>
      <c r="G11" s="23"/>
      <c r="H11" s="23">
        <f t="shared" ref="H11:H17" si="0">IF(G11=0,,($G$9-G11)*$G$7*100/$G$9)</f>
        <v>0</v>
      </c>
      <c r="I11" s="23"/>
      <c r="J11" s="23">
        <f>IF(I11=0,,($I$9-I11)*$I$7*100/$I$9)</f>
        <v>0</v>
      </c>
      <c r="K11" s="23"/>
      <c r="L11" s="23">
        <f>IF(K11=0,,($K$9-K11)*$K$7*100/$K$9)</f>
        <v>0</v>
      </c>
      <c r="M11" s="23"/>
      <c r="N11" s="23">
        <f t="shared" ref="N11:N17" si="1">IF(M11=0,,($M$9-M11)*$M$7*100/$M$9)</f>
        <v>0</v>
      </c>
      <c r="O11" s="23"/>
      <c r="P11" s="23">
        <f t="shared" ref="P11:P17" si="2">IF(O11=0,,($O$9-O11)*$O$7*100/$O$9)</f>
        <v>0</v>
      </c>
      <c r="Q11" s="23"/>
      <c r="R11" s="23">
        <f t="shared" ref="R11:R17" si="3">IF(Q11=0,,($Q$9-Q11)*$Q$7*100/$Q$9)</f>
        <v>0</v>
      </c>
      <c r="S11" s="23"/>
      <c r="T11" s="23">
        <f t="shared" ref="T11:T17" si="4">IF(S11=0,,($S$9-S11)*$S$7*100/$S$9)</f>
        <v>0</v>
      </c>
      <c r="U11" s="23"/>
      <c r="V11" s="23">
        <f t="shared" ref="V11:V30" si="5">IF(U11=0,,($S$9-U11)*$S$7*100/$S$9)</f>
        <v>0</v>
      </c>
      <c r="W11" s="23"/>
      <c r="X11" s="23">
        <f t="shared" ref="X11:X17" si="6">IF(W11=0,,($W$9-W11)*$W$7*100/$W$9)</f>
        <v>0</v>
      </c>
      <c r="Y11" s="25">
        <f>SUM(F11+H11+J11+L11+N11+P11+R11+T11+V11+X11)</f>
        <v>264.15094339622641</v>
      </c>
      <c r="Z11" s="23">
        <f t="shared" ref="Z11:Z24" si="7">ROW(B11)-10</f>
        <v>1</v>
      </c>
    </row>
    <row r="12" spans="1:26" x14ac:dyDescent="0.3">
      <c r="A12" s="19">
        <v>2</v>
      </c>
      <c r="B12" s="13"/>
      <c r="C12" s="13"/>
      <c r="D12" s="13"/>
      <c r="E12" s="23"/>
      <c r="F12" s="23">
        <f>IF(E12=0,,($E$9-E12)*$E$7*100/$E$9)</f>
        <v>0</v>
      </c>
      <c r="G12" s="23"/>
      <c r="H12" s="23">
        <f t="shared" si="0"/>
        <v>0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/>
      <c r="N12" s="23">
        <f t="shared" si="1"/>
        <v>0</v>
      </c>
      <c r="O12" s="23"/>
      <c r="P12" s="23">
        <f t="shared" si="2"/>
        <v>0</v>
      </c>
      <c r="Q12" s="23"/>
      <c r="R12" s="23">
        <f t="shared" si="3"/>
        <v>0</v>
      </c>
      <c r="S12" s="23"/>
      <c r="T12" s="23">
        <f t="shared" si="4"/>
        <v>0</v>
      </c>
      <c r="U12" s="23"/>
      <c r="V12" s="23">
        <f t="shared" si="5"/>
        <v>0</v>
      </c>
      <c r="W12" s="23"/>
      <c r="X12" s="23">
        <f t="shared" si="6"/>
        <v>0</v>
      </c>
      <c r="Y12" s="25">
        <f t="shared" ref="Y12:Y33" si="8">SUM(F12+H12+J12+L12+N12+P12+R12+T12+V12+X12)</f>
        <v>0</v>
      </c>
      <c r="Z12" s="23">
        <f t="shared" si="7"/>
        <v>2</v>
      </c>
    </row>
    <row r="13" spans="1:26" x14ac:dyDescent="0.3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>IF(I13=0,,($I$9-I13)*$I$7*100/$I$9)</f>
        <v>0</v>
      </c>
      <c r="K13" s="23"/>
      <c r="L13" s="23">
        <f>IF(K13=0,,($K$9-K13)*$K$7*100/$K$9)</f>
        <v>0</v>
      </c>
      <c r="M13" s="23"/>
      <c r="N13" s="23">
        <f t="shared" si="1"/>
        <v>0</v>
      </c>
      <c r="O13" s="23"/>
      <c r="P13" s="23">
        <f t="shared" si="2"/>
        <v>0</v>
      </c>
      <c r="Q13" s="23"/>
      <c r="R13" s="23">
        <f t="shared" si="3"/>
        <v>0</v>
      </c>
      <c r="S13" s="23"/>
      <c r="T13" s="23">
        <f t="shared" si="4"/>
        <v>0</v>
      </c>
      <c r="U13" s="23"/>
      <c r="V13" s="23">
        <f t="shared" si="5"/>
        <v>0</v>
      </c>
      <c r="W13" s="23"/>
      <c r="X13" s="23">
        <f t="shared" si="6"/>
        <v>0</v>
      </c>
      <c r="Y13" s="25">
        <f t="shared" si="8"/>
        <v>0</v>
      </c>
      <c r="Z13" s="23">
        <f t="shared" si="7"/>
        <v>3</v>
      </c>
    </row>
    <row r="14" spans="1:26" x14ac:dyDescent="0.3">
      <c r="A14" s="19">
        <v>4</v>
      </c>
      <c r="B14" s="13"/>
      <c r="C14" s="13"/>
      <c r="D14" s="13"/>
      <c r="E14" s="13"/>
      <c r="F14" s="23">
        <f>IF(E14=0,,($I$9-E14)*$I$7*100/$I$9)</f>
        <v>0</v>
      </c>
      <c r="G14" s="13"/>
      <c r="H14" s="23">
        <f t="shared" si="0"/>
        <v>0</v>
      </c>
      <c r="I14" s="13"/>
      <c r="J14" s="23">
        <f>67/2</f>
        <v>33.5</v>
      </c>
      <c r="K14" s="13"/>
      <c r="L14" s="23">
        <f>67/2</f>
        <v>33.5</v>
      </c>
      <c r="M14" s="13"/>
      <c r="N14" s="23">
        <f t="shared" si="1"/>
        <v>0</v>
      </c>
      <c r="O14" s="13"/>
      <c r="P14" s="23">
        <f t="shared" si="2"/>
        <v>0</v>
      </c>
      <c r="Q14" s="13"/>
      <c r="R14" s="23">
        <f t="shared" si="3"/>
        <v>0</v>
      </c>
      <c r="S14" s="13"/>
      <c r="T14" s="23">
        <f t="shared" si="4"/>
        <v>0</v>
      </c>
      <c r="U14" s="13"/>
      <c r="V14" s="23">
        <f t="shared" si="5"/>
        <v>0</v>
      </c>
      <c r="W14" s="13"/>
      <c r="X14" s="23">
        <f t="shared" si="6"/>
        <v>0</v>
      </c>
      <c r="Y14" s="25">
        <f t="shared" si="8"/>
        <v>67</v>
      </c>
      <c r="Z14" s="23">
        <f t="shared" si="7"/>
        <v>4</v>
      </c>
    </row>
    <row r="15" spans="1:26" x14ac:dyDescent="0.3">
      <c r="A15" s="19">
        <v>5</v>
      </c>
      <c r="B15" s="13"/>
      <c r="C15" s="13"/>
      <c r="D15" s="13"/>
      <c r="E15" s="13"/>
      <c r="F15" s="23">
        <f>IF(E15=0,,($I$9-E15)*$I$7*100/$I$9)</f>
        <v>0</v>
      </c>
      <c r="G15" s="13"/>
      <c r="H15" s="23">
        <f t="shared" si="0"/>
        <v>0</v>
      </c>
      <c r="I15" s="13"/>
      <c r="J15" s="23">
        <f>IF(I15=0,,($I$9-I15)*$I$7*100/$I$9)</f>
        <v>0</v>
      </c>
      <c r="K15" s="13"/>
      <c r="L15" s="23">
        <f>IF(K15=0,,($K$9-K15)*$K$7*100/$K$9)</f>
        <v>0</v>
      </c>
      <c r="M15" s="13"/>
      <c r="N15" s="23">
        <f t="shared" si="1"/>
        <v>0</v>
      </c>
      <c r="O15" s="13"/>
      <c r="P15" s="23">
        <f t="shared" si="2"/>
        <v>0</v>
      </c>
      <c r="Q15" s="13"/>
      <c r="R15" s="23">
        <f t="shared" si="3"/>
        <v>0</v>
      </c>
      <c r="S15" s="13"/>
      <c r="T15" s="23">
        <f t="shared" si="4"/>
        <v>0</v>
      </c>
      <c r="U15" s="13"/>
      <c r="V15" s="23">
        <f t="shared" si="5"/>
        <v>0</v>
      </c>
      <c r="W15" s="13"/>
      <c r="X15" s="23">
        <f t="shared" si="6"/>
        <v>0</v>
      </c>
      <c r="Y15" s="25">
        <f t="shared" si="8"/>
        <v>0</v>
      </c>
      <c r="Z15" s="13">
        <f t="shared" si="7"/>
        <v>5</v>
      </c>
    </row>
    <row r="16" spans="1:26" x14ac:dyDescent="0.3">
      <c r="A16" s="19">
        <v>6</v>
      </c>
      <c r="B16" s="13"/>
      <c r="C16" s="13"/>
      <c r="D16" s="13"/>
      <c r="E16" s="23"/>
      <c r="F16" s="23">
        <f>IF(E16=0,,($E$9-E16)*$E$7*100/$E$9)</f>
        <v>0</v>
      </c>
      <c r="G16" s="23"/>
      <c r="H16" s="23">
        <f t="shared" si="0"/>
        <v>0</v>
      </c>
      <c r="I16" s="23"/>
      <c r="J16" s="23">
        <f>IF(I16=0,,($I$9-I16)*$I$7*100/$I$9)</f>
        <v>0</v>
      </c>
      <c r="K16" s="23"/>
      <c r="L16" s="23">
        <f>IF(K16=0,,($K$9-K16)*$K$7*100/$K$9)</f>
        <v>0</v>
      </c>
      <c r="M16" s="23"/>
      <c r="N16" s="23">
        <f t="shared" si="1"/>
        <v>0</v>
      </c>
      <c r="O16" s="23"/>
      <c r="P16" s="23">
        <f t="shared" si="2"/>
        <v>0</v>
      </c>
      <c r="Q16" s="23"/>
      <c r="R16" s="23">
        <f t="shared" si="3"/>
        <v>0</v>
      </c>
      <c r="S16" s="23"/>
      <c r="T16" s="23">
        <f t="shared" si="4"/>
        <v>0</v>
      </c>
      <c r="U16" s="23"/>
      <c r="V16" s="23">
        <f t="shared" si="5"/>
        <v>0</v>
      </c>
      <c r="W16" s="23"/>
      <c r="X16" s="23">
        <f t="shared" si="6"/>
        <v>0</v>
      </c>
      <c r="Y16" s="25">
        <f t="shared" si="8"/>
        <v>0</v>
      </c>
      <c r="Z16" s="23">
        <f t="shared" si="7"/>
        <v>6</v>
      </c>
    </row>
    <row r="17" spans="1:26" x14ac:dyDescent="0.3">
      <c r="A17" s="19">
        <v>7</v>
      </c>
      <c r="B17" s="13"/>
      <c r="C17" s="13"/>
      <c r="D17" s="13"/>
      <c r="E17" s="23"/>
      <c r="F17" s="23">
        <f>IF(E17=0,,($I$9-E17)*$I$7*100/$I$9)</f>
        <v>0</v>
      </c>
      <c r="G17" s="23"/>
      <c r="H17" s="23">
        <f t="shared" si="0"/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1"/>
        <v>0</v>
      </c>
      <c r="O17" s="23"/>
      <c r="P17" s="23">
        <f t="shared" si="2"/>
        <v>0</v>
      </c>
      <c r="Q17" s="23"/>
      <c r="R17" s="23">
        <f t="shared" si="3"/>
        <v>0</v>
      </c>
      <c r="S17" s="23"/>
      <c r="T17" s="23">
        <f t="shared" si="4"/>
        <v>0</v>
      </c>
      <c r="U17" s="23"/>
      <c r="V17" s="23">
        <f t="shared" si="5"/>
        <v>0</v>
      </c>
      <c r="W17" s="23"/>
      <c r="X17" s="23">
        <f t="shared" si="6"/>
        <v>0</v>
      </c>
      <c r="Y17" s="25">
        <f t="shared" si="8"/>
        <v>0</v>
      </c>
      <c r="Z17" s="23">
        <f t="shared" si="7"/>
        <v>7</v>
      </c>
    </row>
    <row r="18" spans="1:26" x14ac:dyDescent="0.3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ref="H18" si="9">IF(G18=0,,($G$9-G18)*$G$7*100/$G$9)</f>
        <v>0</v>
      </c>
      <c r="I18" s="13"/>
      <c r="J18" s="23">
        <v>0</v>
      </c>
      <c r="K18" s="13"/>
      <c r="L18" s="23">
        <v>0</v>
      </c>
      <c r="M18" s="13"/>
      <c r="N18" s="23">
        <f t="shared" ref="N18" si="10">IF(M18=0,,($M$9-M18)*$M$7*100/$M$9)</f>
        <v>0</v>
      </c>
      <c r="O18" s="13"/>
      <c r="P18" s="23">
        <f t="shared" ref="P18" si="11">IF(O18=0,,($O$9-O18)*$O$7*100/$O$9)</f>
        <v>0</v>
      </c>
      <c r="Q18" s="13"/>
      <c r="R18" s="23">
        <f t="shared" ref="R18:R31" si="12">IF(Q18=0,,($Q$9-Q18)*$Q$7*100/$Q$9)</f>
        <v>0</v>
      </c>
      <c r="S18" s="13"/>
      <c r="T18" s="23">
        <f t="shared" ref="T18" si="13">IF(S18=0,,($S$9-S18)*$S$7*100/$S$9)</f>
        <v>0</v>
      </c>
      <c r="U18" s="13"/>
      <c r="V18" s="23">
        <f t="shared" si="5"/>
        <v>0</v>
      </c>
      <c r="W18" s="13"/>
      <c r="X18" s="23">
        <f t="shared" ref="X18" si="14">IF(W18=0,,($W$9-W18)*$W$7*100/$W$9)</f>
        <v>0</v>
      </c>
      <c r="Y18" s="25">
        <f t="shared" si="8"/>
        <v>0</v>
      </c>
      <c r="Z18" s="23">
        <f t="shared" si="7"/>
        <v>8</v>
      </c>
    </row>
    <row r="19" spans="1:26" x14ac:dyDescent="0.3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ref="H19:H22" si="15">IF(G19=0,,($G$9-G19)*$G$7*100/$G$9)</f>
        <v>0</v>
      </c>
      <c r="I19" s="13"/>
      <c r="J19" s="23">
        <f t="shared" ref="J19:J33" si="16">IF(I19=0,,($I$9-I19)*$I$7*100/$I$9)</f>
        <v>0</v>
      </c>
      <c r="K19" s="13"/>
      <c r="L19" s="23">
        <f t="shared" ref="L19:L33" si="17">IF(K19=0,,($K$9-K19)*$K$7*100/$K$9)</f>
        <v>0</v>
      </c>
      <c r="M19" s="13"/>
      <c r="N19" s="23">
        <f t="shared" ref="N19:N24" si="18">IF(M19=0,,($M$9-M19)*$M$7*100/$M$9)</f>
        <v>0</v>
      </c>
      <c r="O19" s="13"/>
      <c r="P19" s="23">
        <f t="shared" ref="P19:P25" si="19">IF(O19=0,,($O$9-O19)*$O$7*100/$O$9)</f>
        <v>0</v>
      </c>
      <c r="Q19" s="13"/>
      <c r="R19" s="23">
        <f t="shared" si="12"/>
        <v>0</v>
      </c>
      <c r="S19" s="13"/>
      <c r="T19" s="23">
        <f t="shared" ref="T19:T30" si="20">IF(S19=0,,($S$9-S19)*$S$7*100/$S$9)</f>
        <v>0</v>
      </c>
      <c r="U19" s="13"/>
      <c r="V19" s="23">
        <f t="shared" si="5"/>
        <v>0</v>
      </c>
      <c r="W19" s="13"/>
      <c r="X19" s="23">
        <f t="shared" ref="X19:X29" si="21">IF(W19=0,,($W$9-W19)*$W$7*100/$W$9)</f>
        <v>0</v>
      </c>
      <c r="Y19" s="25">
        <f t="shared" si="8"/>
        <v>0</v>
      </c>
      <c r="Z19" s="13">
        <f t="shared" si="7"/>
        <v>9</v>
      </c>
    </row>
    <row r="20" spans="1:26" x14ac:dyDescent="0.3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5"/>
        <v>0</v>
      </c>
      <c r="I20" s="13"/>
      <c r="J20" s="23">
        <f t="shared" si="16"/>
        <v>0</v>
      </c>
      <c r="K20" s="13"/>
      <c r="L20" s="23">
        <f t="shared" si="17"/>
        <v>0</v>
      </c>
      <c r="M20" s="13"/>
      <c r="N20" s="23">
        <f t="shared" si="18"/>
        <v>0</v>
      </c>
      <c r="O20" s="13"/>
      <c r="P20" s="23">
        <f t="shared" si="19"/>
        <v>0</v>
      </c>
      <c r="Q20" s="13"/>
      <c r="R20" s="23">
        <f t="shared" si="12"/>
        <v>0</v>
      </c>
      <c r="S20" s="13"/>
      <c r="T20" s="23">
        <f t="shared" si="20"/>
        <v>0</v>
      </c>
      <c r="U20" s="13"/>
      <c r="V20" s="23">
        <f t="shared" si="5"/>
        <v>0</v>
      </c>
      <c r="W20" s="13"/>
      <c r="X20" s="23">
        <f t="shared" si="21"/>
        <v>0</v>
      </c>
      <c r="Y20" s="25">
        <f t="shared" si="8"/>
        <v>0</v>
      </c>
      <c r="Z20" s="13">
        <f t="shared" si="7"/>
        <v>10</v>
      </c>
    </row>
    <row r="21" spans="1:26" x14ac:dyDescent="0.3">
      <c r="A21" s="19">
        <f t="shared" ref="A21:A33" si="22">X21</f>
        <v>0</v>
      </c>
      <c r="B21" s="13"/>
      <c r="C21" s="13"/>
      <c r="D21" s="13"/>
      <c r="E21" s="23"/>
      <c r="F21" s="23">
        <f t="shared" ref="F21:F33" si="23">IF(E21=0,,($I$9-E21)*$I$7*100/$I$9)</f>
        <v>0</v>
      </c>
      <c r="G21" s="23"/>
      <c r="H21" s="23">
        <f t="shared" si="15"/>
        <v>0</v>
      </c>
      <c r="I21" s="23"/>
      <c r="J21" s="23">
        <f t="shared" si="16"/>
        <v>0</v>
      </c>
      <c r="K21" s="23"/>
      <c r="L21" s="23">
        <f t="shared" si="17"/>
        <v>0</v>
      </c>
      <c r="M21" s="23"/>
      <c r="N21" s="23">
        <f t="shared" si="18"/>
        <v>0</v>
      </c>
      <c r="O21" s="23"/>
      <c r="P21" s="23">
        <f t="shared" si="19"/>
        <v>0</v>
      </c>
      <c r="Q21" s="23"/>
      <c r="R21" s="23">
        <f t="shared" si="12"/>
        <v>0</v>
      </c>
      <c r="S21" s="23"/>
      <c r="T21" s="23">
        <f t="shared" si="20"/>
        <v>0</v>
      </c>
      <c r="U21" s="23"/>
      <c r="V21" s="23">
        <f t="shared" si="5"/>
        <v>0</v>
      </c>
      <c r="W21" s="23"/>
      <c r="X21" s="23">
        <f t="shared" si="21"/>
        <v>0</v>
      </c>
      <c r="Y21" s="25">
        <f t="shared" si="8"/>
        <v>0</v>
      </c>
      <c r="Z21" s="13">
        <f t="shared" si="7"/>
        <v>11</v>
      </c>
    </row>
    <row r="22" spans="1:26" x14ac:dyDescent="0.3">
      <c r="A22" s="19">
        <f t="shared" si="22"/>
        <v>0</v>
      </c>
      <c r="B22" s="13"/>
      <c r="C22" s="13"/>
      <c r="D22" s="13"/>
      <c r="E22" s="13"/>
      <c r="F22" s="23">
        <f t="shared" si="23"/>
        <v>0</v>
      </c>
      <c r="G22" s="13"/>
      <c r="H22" s="23">
        <f t="shared" si="15"/>
        <v>0</v>
      </c>
      <c r="I22" s="13"/>
      <c r="J22" s="23">
        <f t="shared" si="16"/>
        <v>0</v>
      </c>
      <c r="K22" s="13"/>
      <c r="L22" s="23">
        <f t="shared" si="17"/>
        <v>0</v>
      </c>
      <c r="M22" s="13"/>
      <c r="N22" s="23">
        <f t="shared" si="18"/>
        <v>0</v>
      </c>
      <c r="O22" s="13"/>
      <c r="P22" s="23">
        <f t="shared" si="19"/>
        <v>0</v>
      </c>
      <c r="Q22" s="13"/>
      <c r="R22" s="23">
        <f t="shared" si="12"/>
        <v>0</v>
      </c>
      <c r="S22" s="13"/>
      <c r="T22" s="23">
        <f t="shared" si="20"/>
        <v>0</v>
      </c>
      <c r="U22" s="13"/>
      <c r="V22" s="23">
        <f t="shared" si="5"/>
        <v>0</v>
      </c>
      <c r="W22" s="13"/>
      <c r="X22" s="23">
        <f t="shared" si="21"/>
        <v>0</v>
      </c>
      <c r="Y22" s="25">
        <f t="shared" si="8"/>
        <v>0</v>
      </c>
      <c r="Z22" s="13">
        <f t="shared" si="7"/>
        <v>12</v>
      </c>
    </row>
    <row r="23" spans="1:26" x14ac:dyDescent="0.3">
      <c r="A23" s="19">
        <f t="shared" si="22"/>
        <v>0</v>
      </c>
      <c r="B23" s="13"/>
      <c r="C23" s="13"/>
      <c r="D23" s="13"/>
      <c r="E23" s="13"/>
      <c r="F23" s="23">
        <f t="shared" si="23"/>
        <v>0</v>
      </c>
      <c r="G23" s="13"/>
      <c r="H23" s="23">
        <f>IF(G23=0,,($K$9-G23)*$K$7*100/$K$9)</f>
        <v>0</v>
      </c>
      <c r="I23" s="13"/>
      <c r="J23" s="23">
        <f t="shared" si="16"/>
        <v>0</v>
      </c>
      <c r="K23" s="13"/>
      <c r="L23" s="23">
        <f t="shared" si="17"/>
        <v>0</v>
      </c>
      <c r="M23" s="13"/>
      <c r="N23" s="23">
        <f t="shared" si="18"/>
        <v>0</v>
      </c>
      <c r="O23" s="13"/>
      <c r="P23" s="23">
        <f t="shared" si="19"/>
        <v>0</v>
      </c>
      <c r="Q23" s="13"/>
      <c r="R23" s="23">
        <f t="shared" si="12"/>
        <v>0</v>
      </c>
      <c r="S23" s="13"/>
      <c r="T23" s="23">
        <f t="shared" si="20"/>
        <v>0</v>
      </c>
      <c r="U23" s="13"/>
      <c r="V23" s="23">
        <f t="shared" si="5"/>
        <v>0</v>
      </c>
      <c r="W23" s="13"/>
      <c r="X23" s="23">
        <f t="shared" si="21"/>
        <v>0</v>
      </c>
      <c r="Y23" s="25">
        <f t="shared" si="8"/>
        <v>0</v>
      </c>
      <c r="Z23" s="13">
        <f t="shared" si="7"/>
        <v>13</v>
      </c>
    </row>
    <row r="24" spans="1:26" x14ac:dyDescent="0.3">
      <c r="A24" s="19">
        <f t="shared" si="22"/>
        <v>0</v>
      </c>
      <c r="B24" s="6"/>
      <c r="C24" s="6"/>
      <c r="D24" s="6"/>
      <c r="E24" s="6"/>
      <c r="F24" s="23">
        <f t="shared" si="23"/>
        <v>0</v>
      </c>
      <c r="G24" s="6"/>
      <c r="H24" s="23">
        <f>IF(G24=0,,($K$9-G24)*$K$7*100/$K$9)</f>
        <v>0</v>
      </c>
      <c r="I24" s="6"/>
      <c r="J24" s="23">
        <f t="shared" si="16"/>
        <v>0</v>
      </c>
      <c r="K24" s="6"/>
      <c r="L24" s="7">
        <f t="shared" si="17"/>
        <v>0</v>
      </c>
      <c r="M24" s="6"/>
      <c r="N24" s="23">
        <f t="shared" si="18"/>
        <v>0</v>
      </c>
      <c r="O24" s="6"/>
      <c r="P24" s="23">
        <f t="shared" si="19"/>
        <v>0</v>
      </c>
      <c r="Q24" s="6"/>
      <c r="R24" s="23">
        <f t="shared" si="12"/>
        <v>0</v>
      </c>
      <c r="S24" s="6"/>
      <c r="T24" s="23">
        <f t="shared" si="20"/>
        <v>0</v>
      </c>
      <c r="U24" s="6"/>
      <c r="V24" s="23">
        <f t="shared" si="5"/>
        <v>0</v>
      </c>
      <c r="W24" s="6"/>
      <c r="X24" s="23">
        <f t="shared" si="21"/>
        <v>0</v>
      </c>
      <c r="Y24" s="25">
        <f t="shared" si="8"/>
        <v>0</v>
      </c>
      <c r="Z24" s="13">
        <f t="shared" si="7"/>
        <v>14</v>
      </c>
    </row>
    <row r="25" spans="1:26" x14ac:dyDescent="0.3">
      <c r="A25" s="19">
        <f t="shared" si="22"/>
        <v>0</v>
      </c>
      <c r="B25" s="6"/>
      <c r="C25" s="6"/>
      <c r="D25" s="6"/>
      <c r="E25" s="6"/>
      <c r="F25" s="23">
        <f t="shared" si="23"/>
        <v>0</v>
      </c>
      <c r="G25" s="6"/>
      <c r="H25" s="23">
        <f>IF(G25=0,,($K$9-G25)*$K$7*100/$K$9)</f>
        <v>0</v>
      </c>
      <c r="I25" s="6"/>
      <c r="J25" s="23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3">
        <f t="shared" si="19"/>
        <v>0</v>
      </c>
      <c r="Q25" s="6"/>
      <c r="R25" s="23">
        <f t="shared" si="12"/>
        <v>0</v>
      </c>
      <c r="S25" s="6"/>
      <c r="T25" s="23">
        <f t="shared" si="20"/>
        <v>0</v>
      </c>
      <c r="U25" s="6"/>
      <c r="V25" s="23">
        <f t="shared" si="5"/>
        <v>0</v>
      </c>
      <c r="W25" s="6"/>
      <c r="X25" s="23">
        <f t="shared" si="21"/>
        <v>0</v>
      </c>
      <c r="Y25" s="25">
        <f t="shared" si="8"/>
        <v>0</v>
      </c>
      <c r="Z25" s="6"/>
    </row>
    <row r="26" spans="1:26" x14ac:dyDescent="0.3">
      <c r="A26" s="19">
        <f t="shared" si="22"/>
        <v>0</v>
      </c>
      <c r="B26" s="6"/>
      <c r="C26" s="6"/>
      <c r="D26" s="6"/>
      <c r="E26" s="6"/>
      <c r="F26" s="23">
        <f t="shared" si="23"/>
        <v>0</v>
      </c>
      <c r="G26" s="6"/>
      <c r="H26" s="23">
        <f>IF(G26=0,,($K$9-G26)*$K$7*100/$K$9)</f>
        <v>0</v>
      </c>
      <c r="I26" s="6"/>
      <c r="J26" s="23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2"/>
        <v>0</v>
      </c>
      <c r="S26" s="6"/>
      <c r="T26" s="23">
        <f t="shared" si="20"/>
        <v>0</v>
      </c>
      <c r="U26" s="6"/>
      <c r="V26" s="23">
        <f t="shared" si="5"/>
        <v>0</v>
      </c>
      <c r="W26" s="6"/>
      <c r="X26" s="23">
        <f t="shared" si="21"/>
        <v>0</v>
      </c>
      <c r="Y26" s="25">
        <f t="shared" si="8"/>
        <v>0</v>
      </c>
      <c r="Z26" s="6"/>
    </row>
    <row r="27" spans="1:26" x14ac:dyDescent="0.3">
      <c r="A27" s="19">
        <f t="shared" si="22"/>
        <v>0</v>
      </c>
      <c r="B27" s="6"/>
      <c r="C27" s="6"/>
      <c r="D27" s="6"/>
      <c r="E27" s="6"/>
      <c r="F27" s="23">
        <f t="shared" si="23"/>
        <v>0</v>
      </c>
      <c r="G27" s="6"/>
      <c r="H27" s="23">
        <f t="shared" ref="H27:H33" si="24">IF(G27=0,,($K$9-G27)*$K$7*100/$K$9)</f>
        <v>0</v>
      </c>
      <c r="I27" s="6"/>
      <c r="J27" s="23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2"/>
        <v>0</v>
      </c>
      <c r="S27" s="6"/>
      <c r="T27" s="23">
        <f t="shared" si="20"/>
        <v>0</v>
      </c>
      <c r="U27" s="6"/>
      <c r="V27" s="23">
        <f t="shared" si="5"/>
        <v>0</v>
      </c>
      <c r="W27" s="6"/>
      <c r="X27" s="23">
        <f t="shared" si="21"/>
        <v>0</v>
      </c>
      <c r="Y27" s="25">
        <f t="shared" si="8"/>
        <v>0</v>
      </c>
      <c r="Z27" s="6"/>
    </row>
    <row r="28" spans="1:26" x14ac:dyDescent="0.3">
      <c r="A28" s="19">
        <f t="shared" si="22"/>
        <v>0</v>
      </c>
      <c r="B28" s="6"/>
      <c r="C28" s="6"/>
      <c r="D28" s="6"/>
      <c r="E28" s="6"/>
      <c r="F28" s="23">
        <f t="shared" si="23"/>
        <v>0</v>
      </c>
      <c r="G28" s="6"/>
      <c r="H28" s="23">
        <f t="shared" si="24"/>
        <v>0</v>
      </c>
      <c r="I28" s="6"/>
      <c r="J28" s="23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3">
        <f t="shared" si="12"/>
        <v>0</v>
      </c>
      <c r="S28" s="6"/>
      <c r="T28" s="23">
        <f t="shared" si="20"/>
        <v>0</v>
      </c>
      <c r="U28" s="6"/>
      <c r="V28" s="23">
        <f t="shared" si="5"/>
        <v>0</v>
      </c>
      <c r="W28" s="6"/>
      <c r="X28" s="23">
        <f t="shared" si="21"/>
        <v>0</v>
      </c>
      <c r="Y28" s="25">
        <f t="shared" si="8"/>
        <v>0</v>
      </c>
      <c r="Z28" s="6"/>
    </row>
    <row r="29" spans="1:26" x14ac:dyDescent="0.3">
      <c r="A29" s="19">
        <f t="shared" si="22"/>
        <v>0</v>
      </c>
      <c r="B29" s="6"/>
      <c r="C29" s="6"/>
      <c r="D29" s="6"/>
      <c r="E29" s="6"/>
      <c r="F29" s="23">
        <f t="shared" si="23"/>
        <v>0</v>
      </c>
      <c r="G29" s="6"/>
      <c r="H29" s="23">
        <f t="shared" si="24"/>
        <v>0</v>
      </c>
      <c r="I29" s="6"/>
      <c r="J29" s="23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3">
        <f t="shared" si="12"/>
        <v>0</v>
      </c>
      <c r="S29" s="6"/>
      <c r="T29" s="23">
        <f t="shared" si="20"/>
        <v>0</v>
      </c>
      <c r="U29" s="6"/>
      <c r="V29" s="23">
        <f t="shared" si="5"/>
        <v>0</v>
      </c>
      <c r="W29" s="6"/>
      <c r="X29" s="23">
        <f t="shared" si="21"/>
        <v>0</v>
      </c>
      <c r="Y29" s="25">
        <f t="shared" si="8"/>
        <v>0</v>
      </c>
      <c r="Z29" s="6"/>
    </row>
    <row r="30" spans="1:26" x14ac:dyDescent="0.3">
      <c r="A30" s="19">
        <f t="shared" si="22"/>
        <v>0</v>
      </c>
      <c r="B30" s="6"/>
      <c r="C30" s="6"/>
      <c r="D30" s="6"/>
      <c r="E30" s="6"/>
      <c r="F30" s="23">
        <f t="shared" si="23"/>
        <v>0</v>
      </c>
      <c r="G30" s="6"/>
      <c r="H30" s="23">
        <f t="shared" si="24"/>
        <v>0</v>
      </c>
      <c r="I30" s="6"/>
      <c r="J30" s="23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3">
        <f t="shared" si="12"/>
        <v>0</v>
      </c>
      <c r="S30" s="6"/>
      <c r="T30" s="23">
        <f t="shared" si="20"/>
        <v>0</v>
      </c>
      <c r="U30" s="6"/>
      <c r="V30" s="23">
        <f t="shared" si="5"/>
        <v>0</v>
      </c>
      <c r="W30" s="6"/>
      <c r="X30" s="7">
        <f t="shared" ref="X30:X33" si="27">IF(W30=0,,($K$9-W30)*$K$7*100/$K$9)</f>
        <v>0</v>
      </c>
      <c r="Y30" s="25">
        <f t="shared" si="8"/>
        <v>0</v>
      </c>
      <c r="Z30" s="6"/>
    </row>
    <row r="31" spans="1:26" x14ac:dyDescent="0.3">
      <c r="A31" s="19">
        <f t="shared" si="22"/>
        <v>0</v>
      </c>
      <c r="B31" s="6"/>
      <c r="C31" s="6"/>
      <c r="D31" s="6"/>
      <c r="E31" s="6"/>
      <c r="F31" s="23">
        <f t="shared" si="23"/>
        <v>0</v>
      </c>
      <c r="G31" s="6"/>
      <c r="H31" s="23">
        <f t="shared" si="24"/>
        <v>0</v>
      </c>
      <c r="I31" s="6"/>
      <c r="J31" s="23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3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5">
        <f t="shared" si="8"/>
        <v>0</v>
      </c>
      <c r="Z31" s="6"/>
    </row>
    <row r="32" spans="1:26" x14ac:dyDescent="0.3">
      <c r="A32" s="19">
        <f t="shared" si="22"/>
        <v>0</v>
      </c>
      <c r="B32" s="6"/>
      <c r="C32" s="6"/>
      <c r="D32" s="6"/>
      <c r="E32" s="6"/>
      <c r="F32" s="23">
        <f t="shared" si="23"/>
        <v>0</v>
      </c>
      <c r="G32" s="6"/>
      <c r="H32" s="23">
        <f t="shared" si="24"/>
        <v>0</v>
      </c>
      <c r="I32" s="6"/>
      <c r="J32" s="23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5">
        <f t="shared" si="8"/>
        <v>0</v>
      </c>
      <c r="Z32" s="6"/>
    </row>
    <row r="33" spans="1:26" x14ac:dyDescent="0.3">
      <c r="A33" s="19">
        <f t="shared" si="22"/>
        <v>0</v>
      </c>
      <c r="B33" s="6"/>
      <c r="C33" s="6"/>
      <c r="D33" s="6"/>
      <c r="E33" s="6"/>
      <c r="F33" s="23">
        <f t="shared" si="23"/>
        <v>0</v>
      </c>
      <c r="G33" s="6"/>
      <c r="H33" s="23">
        <f t="shared" si="24"/>
        <v>0</v>
      </c>
      <c r="I33" s="6"/>
      <c r="J33" s="23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5">
        <f t="shared" si="8"/>
        <v>0</v>
      </c>
      <c r="Z33" s="6"/>
    </row>
    <row r="34" spans="1:26" x14ac:dyDescent="0.3">
      <c r="A34" s="60" t="s">
        <v>11</v>
      </c>
      <c r="B34" s="60"/>
      <c r="C34" s="61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5"/>
  <sheetViews>
    <sheetView zoomScale="90" zoomScaleNormal="90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D2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3.109375" customWidth="1"/>
    <col min="26" max="26" width="12.6640625" customWidth="1"/>
    <col min="28" max="28" width="13" customWidth="1"/>
  </cols>
  <sheetData>
    <row r="1" spans="1:31" ht="31.2" x14ac:dyDescent="0.6">
      <c r="A1" s="56" t="s">
        <v>316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3">
      <c r="B3" s="2"/>
    </row>
    <row r="4" spans="1:31" x14ac:dyDescent="0.3">
      <c r="B4" s="2"/>
      <c r="C4" s="3"/>
    </row>
    <row r="6" spans="1:31" ht="27" customHeight="1" x14ac:dyDescent="0.3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173</v>
      </c>
      <c r="P6" s="62"/>
      <c r="Q6" s="63" t="s">
        <v>174</v>
      </c>
      <c r="R6" s="63"/>
      <c r="S6" s="62" t="s">
        <v>175</v>
      </c>
      <c r="T6" s="62"/>
      <c r="U6" s="62" t="s">
        <v>176</v>
      </c>
      <c r="V6" s="62"/>
      <c r="W6" s="62" t="s">
        <v>27</v>
      </c>
      <c r="X6" s="62"/>
      <c r="Y6" s="55"/>
      <c r="Z6" s="55"/>
      <c r="AA6" s="55"/>
      <c r="AB6" s="55"/>
    </row>
    <row r="7" spans="1:31" x14ac:dyDescent="0.3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  <c r="O7" s="57">
        <v>5</v>
      </c>
      <c r="P7" s="58"/>
      <c r="Q7" s="57">
        <v>3</v>
      </c>
      <c r="R7" s="58"/>
      <c r="S7" s="57">
        <v>5</v>
      </c>
      <c r="T7" s="58"/>
      <c r="U7" s="57">
        <v>2</v>
      </c>
      <c r="V7" s="58"/>
      <c r="W7" s="57">
        <v>6</v>
      </c>
      <c r="X7" s="58"/>
      <c r="Y7" s="57"/>
      <c r="Z7" s="58"/>
      <c r="AA7" s="57"/>
      <c r="AB7" s="58"/>
    </row>
    <row r="8" spans="1:31" x14ac:dyDescent="0.3">
      <c r="D8" s="1" t="s">
        <v>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3">
      <c r="D9" s="1" t="s">
        <v>2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0</v>
      </c>
      <c r="T9" s="55"/>
      <c r="U9" s="55">
        <v>0</v>
      </c>
      <c r="V9" s="55"/>
      <c r="W9" s="55"/>
      <c r="X9" s="55"/>
      <c r="Y9" s="55"/>
      <c r="Z9" s="55"/>
      <c r="AA9" s="55"/>
      <c r="AB9" s="55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3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3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3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3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3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3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3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3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3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3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3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3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3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3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3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3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3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3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3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3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3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3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3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3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3">
      <c r="A35" s="60" t="s">
        <v>11</v>
      </c>
      <c r="B35" s="60"/>
      <c r="C35" s="61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N26" sqref="N2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3.109375" customWidth="1"/>
    <col min="26" max="26" width="12.6640625" customWidth="1"/>
    <col min="28" max="28" width="13" customWidth="1"/>
  </cols>
  <sheetData>
    <row r="1" spans="1:31" ht="31.2" x14ac:dyDescent="0.6">
      <c r="A1" s="56" t="s">
        <v>317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3">
      <c r="B3" s="2"/>
    </row>
    <row r="4" spans="1:31" x14ac:dyDescent="0.3">
      <c r="B4" s="2"/>
      <c r="C4" s="3"/>
    </row>
    <row r="6" spans="1:31" ht="27" customHeight="1" x14ac:dyDescent="0.3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173</v>
      </c>
      <c r="P6" s="62"/>
      <c r="Q6" s="63" t="s">
        <v>174</v>
      </c>
      <c r="R6" s="63"/>
      <c r="S6" s="62" t="s">
        <v>175</v>
      </c>
      <c r="T6" s="62"/>
      <c r="U6" s="62" t="s">
        <v>176</v>
      </c>
      <c r="V6" s="62"/>
      <c r="W6" s="62" t="s">
        <v>27</v>
      </c>
      <c r="X6" s="62"/>
      <c r="Y6" s="55"/>
      <c r="Z6" s="55"/>
      <c r="AA6" s="55"/>
      <c r="AB6" s="55"/>
    </row>
    <row r="7" spans="1:31" x14ac:dyDescent="0.3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  <c r="O7" s="57">
        <v>5</v>
      </c>
      <c r="P7" s="58"/>
      <c r="Q7" s="57">
        <v>3</v>
      </c>
      <c r="R7" s="58"/>
      <c r="S7" s="57">
        <v>5</v>
      </c>
      <c r="T7" s="58"/>
      <c r="U7" s="57">
        <v>2</v>
      </c>
      <c r="V7" s="58"/>
      <c r="W7" s="57">
        <v>6</v>
      </c>
      <c r="X7" s="58"/>
      <c r="Y7" s="57"/>
      <c r="Z7" s="58"/>
      <c r="AA7" s="57"/>
      <c r="AB7" s="58"/>
    </row>
    <row r="8" spans="1:31" x14ac:dyDescent="0.3">
      <c r="D8" s="1" t="s">
        <v>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3">
      <c r="D9" s="1" t="s">
        <v>2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0</v>
      </c>
      <c r="T9" s="55"/>
      <c r="U9" s="55">
        <v>0</v>
      </c>
      <c r="V9" s="55"/>
      <c r="W9" s="55"/>
      <c r="X9" s="55"/>
      <c r="Y9" s="55"/>
      <c r="Z9" s="55"/>
      <c r="AA9" s="55"/>
      <c r="AB9" s="55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3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3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3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3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3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3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3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3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3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3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3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3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3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3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3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3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3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3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3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3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3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3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3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3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3">
      <c r="A35" s="60" t="s">
        <v>11</v>
      </c>
      <c r="B35" s="60"/>
      <c r="C35" s="61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H (2)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2025-12-01T08:08:28Z</dcterms:modified>
</cp:coreProperties>
</file>