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Fleuret/"/>
    </mc:Choice>
  </mc:AlternateContent>
  <xr:revisionPtr revIDLastSave="0" documentId="13_ncr:1_{332D469E-828D-4F44-8B40-9D956AF3A71A}" xr6:coauthVersionLast="47" xr6:coauthVersionMax="47" xr10:uidLastSave="{00000000-0000-0000-0000-000000000000}"/>
  <bookViews>
    <workbookView xWindow="0" yWindow="760" windowWidth="28260" windowHeight="14100" tabRatio="820" firstSheet="5" activeTab="10" xr2:uid="{00000000-000D-0000-FFFF-FFFF00000000}"/>
  </bookViews>
  <sheets>
    <sheet name="FL H-Vétérans 3" sheetId="38" r:id="rId1"/>
    <sheet name="FL H-Vétérans 2" sheetId="37" r:id="rId2"/>
    <sheet name="FL H-Vétérans 1" sheetId="36" r:id="rId3"/>
    <sheet name="FL D-Veterans" sheetId="34" r:id="rId4"/>
    <sheet name="FL H-Senior" sheetId="19" r:id="rId5"/>
    <sheet name="FLD-Senior" sheetId="35" r:id="rId6"/>
    <sheet name="FL H-M20-" sheetId="31" r:id="rId7"/>
    <sheet name="FL D-M20-" sheetId="2" r:id="rId8"/>
    <sheet name="FL H-M17-" sheetId="30" r:id="rId9"/>
    <sheet name="FL D-M17-" sheetId="7" r:id="rId10"/>
    <sheet name="FL H-M15-" sheetId="25" r:id="rId11"/>
    <sheet name="FL D-M15-" sheetId="9" r:id="rId12"/>
    <sheet name="FL H-M13-" sheetId="29" r:id="rId13"/>
    <sheet name="FL D-M13-" sheetId="28" r:id="rId14"/>
    <sheet name="FL H-M11-" sheetId="24" r:id="rId15"/>
    <sheet name="FL D-M11-" sheetId="13" r:id="rId16"/>
    <sheet name="FL H-M9-" sheetId="26" r:id="rId17"/>
    <sheet name="FLD-M9-" sheetId="27" r:id="rId18"/>
    <sheet name="Statistiques" sheetId="32" r:id="rId19"/>
  </sheets>
  <definedNames>
    <definedName name="_xlnm._FilterDatabase" localSheetId="15" hidden="1">'FL D-M11-'!$B$10:$R$24</definedName>
    <definedName name="_xlnm._FilterDatabase" localSheetId="13" hidden="1">'FL D-M13-'!$B$10:$V$31</definedName>
    <definedName name="_xlnm._FilterDatabase" localSheetId="11" hidden="1">'FL D-M15-'!$B$10:$W$33</definedName>
    <definedName name="_xlnm._FilterDatabase" localSheetId="7" hidden="1">'FL D-M20-'!$B$10:$R$19</definedName>
    <definedName name="_xlnm._FilterDatabase" localSheetId="3" hidden="1">'FL D-Veterans'!$B$10:$V$33</definedName>
    <definedName name="_xlnm._FilterDatabase" localSheetId="14" hidden="1">'FL H-M11-'!$B$10:$T$56</definedName>
    <definedName name="_xlnm._FilterDatabase" localSheetId="12" hidden="1">'FL H-M13-'!$B$10:$X$52</definedName>
    <definedName name="_xlnm._FilterDatabase" localSheetId="10" hidden="1">'FL H-M15-'!$B$10:$Y$51</definedName>
    <definedName name="_xlnm._FilterDatabase" localSheetId="6" hidden="1">'FL H-M20-'!$B$10:$N$22</definedName>
    <definedName name="_xlnm._FilterDatabase" localSheetId="16" hidden="1">'FL H-M9-'!$B$10:$P$46</definedName>
    <definedName name="_xlnm._FilterDatabase" localSheetId="4" hidden="1">'FL H-Senior'!$B$10:$AB$33</definedName>
    <definedName name="_xlnm._FilterDatabase" localSheetId="2" hidden="1">'FL H-Vétérans 1'!$B$10:$N$33</definedName>
    <definedName name="_xlnm._FilterDatabase" localSheetId="1" hidden="1">'FL H-Vétérans 2'!$B$10:$N$33</definedName>
    <definedName name="_xlnm._FilterDatabase" localSheetId="0" hidden="1">'FL H-Vétérans 3'!$B$10:$N$33</definedName>
    <definedName name="_xlnm._FilterDatabase" localSheetId="17" hidden="1">'FLD-M9-'!$B$10:$P$23</definedName>
    <definedName name="_xlnm._FilterDatabase" localSheetId="5" hidden="1">'FLD-Senior'!$B$10:$Z$33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1" i="25" l="1"/>
  <c r="X50" i="25"/>
  <c r="X49" i="25"/>
  <c r="X48" i="25"/>
  <c r="X47" i="25"/>
  <c r="X46" i="25"/>
  <c r="X45" i="25"/>
  <c r="X44" i="25"/>
  <c r="X43" i="25"/>
  <c r="X42" i="25"/>
  <c r="X41" i="25"/>
  <c r="X40" i="25"/>
  <c r="X39" i="25"/>
  <c r="X38" i="25"/>
  <c r="X37" i="25"/>
  <c r="X36" i="25"/>
  <c r="X35" i="25"/>
  <c r="X34" i="25"/>
  <c r="X33" i="25"/>
  <c r="X32" i="25"/>
  <c r="X31" i="25"/>
  <c r="X30" i="25"/>
  <c r="X29" i="25"/>
  <c r="X28" i="25"/>
  <c r="X27" i="25"/>
  <c r="V31" i="9"/>
  <c r="V30" i="9"/>
  <c r="V29" i="9"/>
  <c r="V28" i="9"/>
  <c r="V27" i="9"/>
  <c r="M18" i="9"/>
  <c r="Q24" i="13"/>
  <c r="L18" i="29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20" i="29"/>
  <c r="L19" i="29"/>
  <c r="L17" i="29"/>
  <c r="L15" i="29"/>
  <c r="L16" i="29"/>
  <c r="L13" i="29"/>
  <c r="L14" i="29"/>
  <c r="L12" i="29"/>
  <c r="L11" i="29"/>
  <c r="M19" i="25"/>
  <c r="L21" i="7"/>
  <c r="L22" i="7"/>
  <c r="L20" i="7"/>
  <c r="L19" i="7"/>
  <c r="L18" i="7"/>
  <c r="L17" i="7"/>
  <c r="L16" i="7"/>
  <c r="L15" i="7"/>
  <c r="L14" i="7"/>
  <c r="L13" i="7"/>
  <c r="L12" i="7"/>
  <c r="L11" i="7"/>
  <c r="L13" i="31"/>
  <c r="L23" i="19"/>
  <c r="AA33" i="19"/>
  <c r="AA32" i="19"/>
  <c r="AA31" i="19"/>
  <c r="AA30" i="19"/>
  <c r="AA29" i="19"/>
  <c r="AA28" i="19"/>
  <c r="AA27" i="19"/>
  <c r="AA26" i="19"/>
  <c r="L33" i="19"/>
  <c r="L32" i="19"/>
  <c r="L31" i="19"/>
  <c r="L30" i="19"/>
  <c r="L29" i="19"/>
  <c r="L28" i="19"/>
  <c r="L27" i="19"/>
  <c r="L26" i="19"/>
  <c r="L25" i="19"/>
  <c r="L24" i="19"/>
  <c r="L22" i="19"/>
  <c r="L21" i="19"/>
  <c r="L19" i="19"/>
  <c r="L18" i="19"/>
  <c r="L16" i="19"/>
  <c r="L15" i="19"/>
  <c r="L20" i="19"/>
  <c r="L14" i="19"/>
  <c r="L17" i="19"/>
  <c r="L13" i="19"/>
  <c r="L12" i="19"/>
  <c r="L11" i="19"/>
  <c r="L14" i="35"/>
  <c r="K34" i="38"/>
  <c r="I34" i="38"/>
  <c r="G34" i="38"/>
  <c r="E34" i="38"/>
  <c r="T33" i="38"/>
  <c r="R33" i="38"/>
  <c r="P33" i="38"/>
  <c r="N33" i="38"/>
  <c r="A33" i="38" s="1"/>
  <c r="L33" i="38"/>
  <c r="U33" i="38" s="1"/>
  <c r="J33" i="38"/>
  <c r="H33" i="38"/>
  <c r="F33" i="38"/>
  <c r="T32" i="38"/>
  <c r="R32" i="38"/>
  <c r="P32" i="38"/>
  <c r="N32" i="38"/>
  <c r="L32" i="38"/>
  <c r="J32" i="38"/>
  <c r="H32" i="38"/>
  <c r="F32" i="38"/>
  <c r="T31" i="38"/>
  <c r="R31" i="38"/>
  <c r="P31" i="38"/>
  <c r="N31" i="38"/>
  <c r="L31" i="38"/>
  <c r="J31" i="38"/>
  <c r="H31" i="38"/>
  <c r="F31" i="38"/>
  <c r="T30" i="38"/>
  <c r="R30" i="38"/>
  <c r="P30" i="38"/>
  <c r="N30" i="38"/>
  <c r="L30" i="38"/>
  <c r="J30" i="38"/>
  <c r="H30" i="38"/>
  <c r="F30" i="38"/>
  <c r="T29" i="38"/>
  <c r="R29" i="38"/>
  <c r="P29" i="38"/>
  <c r="N29" i="38"/>
  <c r="A29" i="38" s="1"/>
  <c r="L29" i="38"/>
  <c r="J29" i="38"/>
  <c r="H29" i="38"/>
  <c r="F29" i="38"/>
  <c r="T28" i="38"/>
  <c r="R28" i="38"/>
  <c r="P28" i="38"/>
  <c r="N28" i="38"/>
  <c r="L28" i="38"/>
  <c r="J28" i="38"/>
  <c r="H28" i="38"/>
  <c r="F28" i="38"/>
  <c r="T27" i="38"/>
  <c r="R27" i="38"/>
  <c r="P27" i="38"/>
  <c r="N27" i="38"/>
  <c r="L27" i="38"/>
  <c r="J27" i="38"/>
  <c r="H27" i="38"/>
  <c r="F27" i="38"/>
  <c r="T26" i="38"/>
  <c r="R26" i="38"/>
  <c r="P26" i="38"/>
  <c r="N26" i="38"/>
  <c r="A26" i="38" s="1"/>
  <c r="L26" i="38"/>
  <c r="J26" i="38"/>
  <c r="H26" i="38"/>
  <c r="F26" i="38"/>
  <c r="T25" i="38"/>
  <c r="R25" i="38"/>
  <c r="P25" i="38"/>
  <c r="N25" i="38"/>
  <c r="L25" i="38"/>
  <c r="J25" i="38"/>
  <c r="H25" i="38"/>
  <c r="F25" i="38"/>
  <c r="V24" i="38"/>
  <c r="T24" i="38"/>
  <c r="R24" i="38"/>
  <c r="P24" i="38"/>
  <c r="N24" i="38"/>
  <c r="L24" i="38"/>
  <c r="J24" i="38"/>
  <c r="H24" i="38"/>
  <c r="F24" i="38"/>
  <c r="A24" i="38"/>
  <c r="V23" i="38"/>
  <c r="T23" i="38"/>
  <c r="R23" i="38"/>
  <c r="P23" i="38"/>
  <c r="N23" i="38"/>
  <c r="L23" i="38"/>
  <c r="J23" i="38"/>
  <c r="H23" i="38"/>
  <c r="F23" i="38"/>
  <c r="A23" i="38"/>
  <c r="V22" i="38"/>
  <c r="T22" i="38"/>
  <c r="R22" i="38"/>
  <c r="P22" i="38"/>
  <c r="N22" i="38"/>
  <c r="L22" i="38"/>
  <c r="J22" i="38"/>
  <c r="H22" i="38"/>
  <c r="F22" i="38"/>
  <c r="A22" i="38"/>
  <c r="V21" i="38"/>
  <c r="T21" i="38"/>
  <c r="R21" i="38"/>
  <c r="P21" i="38"/>
  <c r="N21" i="38"/>
  <c r="L21" i="38"/>
  <c r="J21" i="38"/>
  <c r="H21" i="38"/>
  <c r="F21" i="38"/>
  <c r="A21" i="38"/>
  <c r="V20" i="38"/>
  <c r="T20" i="38"/>
  <c r="R20" i="38"/>
  <c r="P20" i="38"/>
  <c r="N20" i="38"/>
  <c r="L20" i="38"/>
  <c r="J20" i="38"/>
  <c r="H20" i="38"/>
  <c r="F20" i="38"/>
  <c r="A20" i="38"/>
  <c r="V19" i="38"/>
  <c r="T19" i="38"/>
  <c r="R19" i="38"/>
  <c r="P19" i="38"/>
  <c r="N19" i="38"/>
  <c r="A19" i="38" s="1"/>
  <c r="L19" i="38"/>
  <c r="J19" i="38"/>
  <c r="H19" i="38"/>
  <c r="F19" i="38"/>
  <c r="V18" i="38"/>
  <c r="T18" i="38"/>
  <c r="R18" i="38"/>
  <c r="P18" i="38"/>
  <c r="N18" i="38"/>
  <c r="A18" i="38" s="1"/>
  <c r="L18" i="38"/>
  <c r="J18" i="38"/>
  <c r="H18" i="38"/>
  <c r="F18" i="38"/>
  <c r="V17" i="38"/>
  <c r="T17" i="38"/>
  <c r="R17" i="38"/>
  <c r="P17" i="38"/>
  <c r="N17" i="38"/>
  <c r="A17" i="38" s="1"/>
  <c r="L17" i="38"/>
  <c r="J17" i="38"/>
  <c r="H17" i="38"/>
  <c r="F17" i="38"/>
  <c r="V16" i="38"/>
  <c r="T16" i="38"/>
  <c r="R16" i="38"/>
  <c r="P16" i="38"/>
  <c r="N16" i="38"/>
  <c r="A16" i="38" s="1"/>
  <c r="L16" i="38"/>
  <c r="J16" i="38"/>
  <c r="H16" i="38"/>
  <c r="F16" i="38"/>
  <c r="V15" i="38"/>
  <c r="T15" i="38"/>
  <c r="R15" i="38"/>
  <c r="P15" i="38"/>
  <c r="N15" i="38"/>
  <c r="L15" i="38"/>
  <c r="J15" i="38"/>
  <c r="H15" i="38"/>
  <c r="F15" i="38"/>
  <c r="V14" i="38"/>
  <c r="T14" i="38"/>
  <c r="R14" i="38"/>
  <c r="P14" i="38"/>
  <c r="N14" i="38"/>
  <c r="L14" i="38"/>
  <c r="J14" i="38"/>
  <c r="H14" i="38"/>
  <c r="F14" i="38"/>
  <c r="V13" i="38"/>
  <c r="T13" i="38"/>
  <c r="R13" i="38"/>
  <c r="P13" i="38"/>
  <c r="N13" i="38"/>
  <c r="L13" i="38"/>
  <c r="J13" i="38"/>
  <c r="H13" i="38"/>
  <c r="F13" i="38"/>
  <c r="V12" i="38"/>
  <c r="T12" i="38"/>
  <c r="R12" i="38"/>
  <c r="P12" i="38"/>
  <c r="N12" i="38"/>
  <c r="L12" i="38"/>
  <c r="J12" i="38"/>
  <c r="H12" i="38"/>
  <c r="F12" i="38"/>
  <c r="V11" i="38"/>
  <c r="T11" i="38"/>
  <c r="R11" i="38"/>
  <c r="P11" i="38"/>
  <c r="N11" i="38"/>
  <c r="L11" i="38"/>
  <c r="J11" i="38"/>
  <c r="H11" i="38"/>
  <c r="F11" i="38"/>
  <c r="K34" i="37"/>
  <c r="I34" i="37"/>
  <c r="G34" i="37"/>
  <c r="E34" i="37"/>
  <c r="U33" i="37"/>
  <c r="T33" i="37"/>
  <c r="R33" i="37"/>
  <c r="P33" i="37"/>
  <c r="N33" i="37"/>
  <c r="A33" i="37" s="1"/>
  <c r="L33" i="37"/>
  <c r="J33" i="37"/>
  <c r="H33" i="37"/>
  <c r="F33" i="37"/>
  <c r="T32" i="37"/>
  <c r="R32" i="37"/>
  <c r="P32" i="37"/>
  <c r="N32" i="37"/>
  <c r="U32" i="37" s="1"/>
  <c r="L32" i="37"/>
  <c r="J32" i="37"/>
  <c r="H32" i="37"/>
  <c r="F32" i="37"/>
  <c r="T31" i="37"/>
  <c r="R31" i="37"/>
  <c r="P31" i="37"/>
  <c r="N31" i="37"/>
  <c r="U31" i="37" s="1"/>
  <c r="L31" i="37"/>
  <c r="J31" i="37"/>
  <c r="H31" i="37"/>
  <c r="F31" i="37"/>
  <c r="T30" i="37"/>
  <c r="R30" i="37"/>
  <c r="P30" i="37"/>
  <c r="N30" i="37"/>
  <c r="U30" i="37" s="1"/>
  <c r="L30" i="37"/>
  <c r="J30" i="37"/>
  <c r="H30" i="37"/>
  <c r="F30" i="37"/>
  <c r="T29" i="37"/>
  <c r="R29" i="37"/>
  <c r="P29" i="37"/>
  <c r="N29" i="37"/>
  <c r="A29" i="37" s="1"/>
  <c r="L29" i="37"/>
  <c r="J29" i="37"/>
  <c r="H29" i="37"/>
  <c r="F29" i="37"/>
  <c r="T28" i="37"/>
  <c r="R28" i="37"/>
  <c r="P28" i="37"/>
  <c r="N28" i="37"/>
  <c r="A28" i="37" s="1"/>
  <c r="L28" i="37"/>
  <c r="J28" i="37"/>
  <c r="H28" i="37"/>
  <c r="F28" i="37"/>
  <c r="T27" i="37"/>
  <c r="R27" i="37"/>
  <c r="P27" i="37"/>
  <c r="N27" i="37"/>
  <c r="A27" i="37" s="1"/>
  <c r="L27" i="37"/>
  <c r="J27" i="37"/>
  <c r="H27" i="37"/>
  <c r="F27" i="37"/>
  <c r="T26" i="37"/>
  <c r="R26" i="37"/>
  <c r="P26" i="37"/>
  <c r="N26" i="37"/>
  <c r="A26" i="37" s="1"/>
  <c r="L26" i="37"/>
  <c r="J26" i="37"/>
  <c r="H26" i="37"/>
  <c r="F26" i="37"/>
  <c r="T25" i="37"/>
  <c r="R25" i="37"/>
  <c r="P25" i="37"/>
  <c r="N25" i="37"/>
  <c r="U25" i="37" s="1"/>
  <c r="L25" i="37"/>
  <c r="J25" i="37"/>
  <c r="H25" i="37"/>
  <c r="F25" i="37"/>
  <c r="V24" i="37"/>
  <c r="T24" i="37"/>
  <c r="R24" i="37"/>
  <c r="P24" i="37"/>
  <c r="U24" i="37" s="1"/>
  <c r="N24" i="37"/>
  <c r="L24" i="37"/>
  <c r="J24" i="37"/>
  <c r="H24" i="37"/>
  <c r="F24" i="37"/>
  <c r="A24" i="37"/>
  <c r="V23" i="37"/>
  <c r="U23" i="37"/>
  <c r="T23" i="37"/>
  <c r="R23" i="37"/>
  <c r="P23" i="37"/>
  <c r="N23" i="37"/>
  <c r="L23" i="37"/>
  <c r="J23" i="37"/>
  <c r="H23" i="37"/>
  <c r="F23" i="37"/>
  <c r="A23" i="37"/>
  <c r="V22" i="37"/>
  <c r="U22" i="37"/>
  <c r="T22" i="37"/>
  <c r="R22" i="37"/>
  <c r="P22" i="37"/>
  <c r="N22" i="37"/>
  <c r="L22" i="37"/>
  <c r="J22" i="37"/>
  <c r="H22" i="37"/>
  <c r="F22" i="37"/>
  <c r="A22" i="37"/>
  <c r="V21" i="37"/>
  <c r="U21" i="37"/>
  <c r="T21" i="37"/>
  <c r="R21" i="37"/>
  <c r="P21" i="37"/>
  <c r="N21" i="37"/>
  <c r="L21" i="37"/>
  <c r="J21" i="37"/>
  <c r="H21" i="37"/>
  <c r="F21" i="37"/>
  <c r="A21" i="37"/>
  <c r="V20" i="37"/>
  <c r="T20" i="37"/>
  <c r="R20" i="37"/>
  <c r="P20" i="37"/>
  <c r="N20" i="37"/>
  <c r="L20" i="37"/>
  <c r="J20" i="37"/>
  <c r="H20" i="37"/>
  <c r="F20" i="37"/>
  <c r="U20" i="37" s="1"/>
  <c r="A20" i="37"/>
  <c r="V19" i="37"/>
  <c r="T19" i="37"/>
  <c r="R19" i="37"/>
  <c r="P19" i="37"/>
  <c r="N19" i="37"/>
  <c r="A19" i="37" s="1"/>
  <c r="L19" i="37"/>
  <c r="J19" i="37"/>
  <c r="H19" i="37"/>
  <c r="F19" i="37"/>
  <c r="U19" i="37" s="1"/>
  <c r="V18" i="37"/>
  <c r="T18" i="37"/>
  <c r="R18" i="37"/>
  <c r="P18" i="37"/>
  <c r="N18" i="37"/>
  <c r="A18" i="37" s="1"/>
  <c r="L18" i="37"/>
  <c r="J18" i="37"/>
  <c r="H18" i="37"/>
  <c r="F18" i="37"/>
  <c r="U18" i="37" s="1"/>
  <c r="V17" i="37"/>
  <c r="T17" i="37"/>
  <c r="R17" i="37"/>
  <c r="P17" i="37"/>
  <c r="N17" i="37"/>
  <c r="A17" i="37" s="1"/>
  <c r="L17" i="37"/>
  <c r="J17" i="37"/>
  <c r="H17" i="37"/>
  <c r="F17" i="37"/>
  <c r="U17" i="37" s="1"/>
  <c r="V16" i="37"/>
  <c r="T16" i="37"/>
  <c r="R16" i="37"/>
  <c r="P16" i="37"/>
  <c r="N16" i="37"/>
  <c r="A16" i="37" s="1"/>
  <c r="L16" i="37"/>
  <c r="U16" i="37" s="1"/>
  <c r="J16" i="37"/>
  <c r="H16" i="37"/>
  <c r="F16" i="37"/>
  <c r="V15" i="37"/>
  <c r="T15" i="37"/>
  <c r="R15" i="37"/>
  <c r="P15" i="37"/>
  <c r="N15" i="37"/>
  <c r="U15" i="37" s="1"/>
  <c r="L15" i="37"/>
  <c r="J15" i="37"/>
  <c r="H15" i="37"/>
  <c r="F15" i="37"/>
  <c r="V14" i="37"/>
  <c r="T14" i="37"/>
  <c r="R14" i="37"/>
  <c r="P14" i="37"/>
  <c r="N14" i="37"/>
  <c r="U14" i="37" s="1"/>
  <c r="L14" i="37"/>
  <c r="J14" i="37"/>
  <c r="H14" i="37"/>
  <c r="F14" i="37"/>
  <c r="V13" i="37"/>
  <c r="T13" i="37"/>
  <c r="R13" i="37"/>
  <c r="P13" i="37"/>
  <c r="N13" i="37"/>
  <c r="U13" i="37" s="1"/>
  <c r="L13" i="37"/>
  <c r="J13" i="37"/>
  <c r="H13" i="37"/>
  <c r="F13" i="37"/>
  <c r="V12" i="37"/>
  <c r="T12" i="37"/>
  <c r="R12" i="37"/>
  <c r="P12" i="37"/>
  <c r="N12" i="37"/>
  <c r="U12" i="37" s="1"/>
  <c r="L12" i="37"/>
  <c r="J12" i="37"/>
  <c r="H12" i="37"/>
  <c r="F12" i="37"/>
  <c r="V11" i="37"/>
  <c r="T11" i="37"/>
  <c r="R11" i="37"/>
  <c r="P11" i="37"/>
  <c r="N11" i="37"/>
  <c r="U11" i="37" s="1"/>
  <c r="L11" i="37"/>
  <c r="J11" i="37"/>
  <c r="H11" i="37"/>
  <c r="F11" i="37"/>
  <c r="S56" i="24"/>
  <c r="S55" i="24"/>
  <c r="S54" i="24"/>
  <c r="S53" i="24"/>
  <c r="S52" i="24"/>
  <c r="S51" i="24"/>
  <c r="S50" i="24"/>
  <c r="S49" i="24"/>
  <c r="S48" i="24"/>
  <c r="S47" i="24"/>
  <c r="S46" i="24"/>
  <c r="S45" i="24"/>
  <c r="S44" i="24"/>
  <c r="S43" i="24"/>
  <c r="G11" i="9"/>
  <c r="G13" i="25"/>
  <c r="F11" i="2"/>
  <c r="F12" i="2"/>
  <c r="F13" i="2"/>
  <c r="F14" i="2"/>
  <c r="F15" i="2"/>
  <c r="F16" i="2"/>
  <c r="F17" i="2"/>
  <c r="F18" i="2"/>
  <c r="F19" i="2"/>
  <c r="T15" i="28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20" i="29"/>
  <c r="V18" i="29"/>
  <c r="V19" i="29"/>
  <c r="V17" i="29"/>
  <c r="V16" i="29"/>
  <c r="V15" i="29"/>
  <c r="V14" i="29"/>
  <c r="V13" i="29"/>
  <c r="V12" i="29"/>
  <c r="V11" i="29"/>
  <c r="U19" i="38" l="1"/>
  <c r="U20" i="38"/>
  <c r="U21" i="38"/>
  <c r="U22" i="38"/>
  <c r="U23" i="38"/>
  <c r="U18" i="38"/>
  <c r="U13" i="38"/>
  <c r="U17" i="38"/>
  <c r="U14" i="38"/>
  <c r="U28" i="38"/>
  <c r="U27" i="38"/>
  <c r="U31" i="38"/>
  <c r="U12" i="38"/>
  <c r="U16" i="38"/>
  <c r="U25" i="38"/>
  <c r="U30" i="38"/>
  <c r="U32" i="38"/>
  <c r="U15" i="38"/>
  <c r="U24" i="38"/>
  <c r="U11" i="38"/>
  <c r="U26" i="38"/>
  <c r="U29" i="38"/>
  <c r="A25" i="38"/>
  <c r="A27" i="38"/>
  <c r="A28" i="38"/>
  <c r="A30" i="38"/>
  <c r="A31" i="38"/>
  <c r="A32" i="38"/>
  <c r="U29" i="37"/>
  <c r="U26" i="37"/>
  <c r="U27" i="37"/>
  <c r="U28" i="37"/>
  <c r="A25" i="37"/>
  <c r="A30" i="37"/>
  <c r="A31" i="37"/>
  <c r="A32" i="37"/>
  <c r="N13" i="31"/>
  <c r="P33" i="36" l="1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4" i="36"/>
  <c r="P13" i="36"/>
  <c r="P15" i="36"/>
  <c r="P12" i="36"/>
  <c r="P11" i="36"/>
  <c r="T31" i="28" l="1"/>
  <c r="T30" i="28"/>
  <c r="T29" i="28"/>
  <c r="T28" i="28"/>
  <c r="T27" i="28"/>
  <c r="T26" i="28"/>
  <c r="T25" i="28"/>
  <c r="T24" i="28"/>
  <c r="T23" i="28"/>
  <c r="T22" i="28"/>
  <c r="T21" i="28"/>
  <c r="T20" i="28"/>
  <c r="T19" i="28"/>
  <c r="T18" i="28"/>
  <c r="T17" i="28"/>
  <c r="T16" i="28"/>
  <c r="T14" i="28"/>
  <c r="T13" i="28"/>
  <c r="T12" i="28"/>
  <c r="T11" i="28"/>
  <c r="O12" i="26" l="1"/>
  <c r="O13" i="27" l="1"/>
  <c r="P45" i="26"/>
  <c r="T11" i="7" l="1"/>
  <c r="AC22" i="7" l="1"/>
  <c r="AC21" i="7"/>
  <c r="AC20" i="7"/>
  <c r="AC19" i="7"/>
  <c r="AA19" i="7"/>
  <c r="R22" i="7"/>
  <c r="R21" i="7"/>
  <c r="R20" i="7"/>
  <c r="AB21" i="7"/>
  <c r="R33" i="19"/>
  <c r="R32" i="19"/>
  <c r="R31" i="19"/>
  <c r="R30" i="19"/>
  <c r="R23" i="19"/>
  <c r="R19" i="19"/>
  <c r="R16" i="19"/>
  <c r="R29" i="19"/>
  <c r="R28" i="19"/>
  <c r="R27" i="19"/>
  <c r="R26" i="19"/>
  <c r="R22" i="19"/>
  <c r="R25" i="19"/>
  <c r="R24" i="19"/>
  <c r="R21" i="19"/>
  <c r="R18" i="19"/>
  <c r="R15" i="19"/>
  <c r="R20" i="19"/>
  <c r="R14" i="19"/>
  <c r="R13" i="19"/>
  <c r="R17" i="19"/>
  <c r="R11" i="19"/>
  <c r="R12" i="19"/>
  <c r="P23" i="19"/>
  <c r="AB27" i="19"/>
  <c r="L17" i="36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2" i="25"/>
  <c r="S21" i="25"/>
  <c r="S16" i="25"/>
  <c r="S15" i="25"/>
  <c r="S14" i="25"/>
  <c r="S19" i="25"/>
  <c r="S18" i="25"/>
  <c r="S20" i="25"/>
  <c r="S12" i="25"/>
  <c r="S11" i="25"/>
  <c r="S23" i="25"/>
  <c r="S13" i="25"/>
  <c r="Q12" i="9"/>
  <c r="Q33" i="9"/>
  <c r="Q32" i="9"/>
  <c r="Q31" i="9"/>
  <c r="Q30" i="9"/>
  <c r="Q29" i="9"/>
  <c r="Q28" i="9"/>
  <c r="Q20" i="9"/>
  <c r="Q27" i="9"/>
  <c r="Q26" i="9"/>
  <c r="Q25" i="9"/>
  <c r="Q24" i="9"/>
  <c r="Q23" i="9"/>
  <c r="Q22" i="9"/>
  <c r="Q21" i="9"/>
  <c r="Q19" i="9"/>
  <c r="Q18" i="9"/>
  <c r="Q16" i="9"/>
  <c r="Q15" i="9"/>
  <c r="Q13" i="9"/>
  <c r="N11" i="36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8" i="35"/>
  <c r="R17" i="35"/>
  <c r="R16" i="35"/>
  <c r="R15" i="35"/>
  <c r="R12" i="35"/>
  <c r="R11" i="35"/>
  <c r="R13" i="35"/>
  <c r="R14" i="35"/>
  <c r="P44" i="26" l="1"/>
  <c r="P18" i="24"/>
  <c r="R21" i="29"/>
  <c r="J11" i="36" l="1"/>
  <c r="J12" i="36"/>
  <c r="L24" i="13" l="1"/>
  <c r="L23" i="13"/>
  <c r="L22" i="13"/>
  <c r="L21" i="13"/>
  <c r="L20" i="13"/>
  <c r="L19" i="13"/>
  <c r="L18" i="13"/>
  <c r="L17" i="13"/>
  <c r="L16" i="13"/>
  <c r="L12" i="13"/>
  <c r="L15" i="13"/>
  <c r="L13" i="13"/>
  <c r="L11" i="13"/>
  <c r="L14" i="13"/>
  <c r="J14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8" i="24"/>
  <c r="N24" i="24"/>
  <c r="N16" i="24"/>
  <c r="N30" i="24"/>
  <c r="N29" i="24"/>
  <c r="N27" i="24"/>
  <c r="N26" i="24"/>
  <c r="N25" i="24"/>
  <c r="N14" i="24"/>
  <c r="N22" i="24"/>
  <c r="N20" i="24"/>
  <c r="N21" i="24"/>
  <c r="N17" i="24"/>
  <c r="N19" i="24"/>
  <c r="N12" i="24"/>
  <c r="N11" i="24"/>
  <c r="N13" i="24"/>
  <c r="N18" i="24"/>
  <c r="P13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20" i="29"/>
  <c r="P21" i="29"/>
  <c r="P19" i="29"/>
  <c r="P18" i="29"/>
  <c r="P16" i="29"/>
  <c r="P17" i="29"/>
  <c r="P14" i="29"/>
  <c r="P12" i="29"/>
  <c r="AB26" i="19" l="1"/>
  <c r="AB25" i="19"/>
  <c r="AB24" i="19"/>
  <c r="L30" i="24"/>
  <c r="J15" i="13"/>
  <c r="J24" i="13"/>
  <c r="J23" i="13"/>
  <c r="J22" i="13"/>
  <c r="J21" i="13"/>
  <c r="J20" i="13"/>
  <c r="J19" i="13"/>
  <c r="J18" i="13"/>
  <c r="J16" i="13"/>
  <c r="J17" i="13"/>
  <c r="J11" i="13"/>
  <c r="J13" i="13"/>
  <c r="AA21" i="7"/>
  <c r="N22" i="7"/>
  <c r="N20" i="7"/>
  <c r="N18" i="7"/>
  <c r="N17" i="7"/>
  <c r="N12" i="7"/>
  <c r="N16" i="7"/>
  <c r="N13" i="7"/>
  <c r="N15" i="7"/>
  <c r="N11" i="7"/>
  <c r="AB20" i="7"/>
  <c r="N14" i="7"/>
  <c r="P16" i="30"/>
  <c r="O21" i="26" l="1"/>
  <c r="O42" i="26"/>
  <c r="O27" i="26"/>
  <c r="O45" i="26"/>
  <c r="O44" i="26"/>
  <c r="O39" i="26"/>
  <c r="O36" i="26"/>
  <c r="O33" i="26"/>
  <c r="O26" i="26"/>
  <c r="O31" i="26"/>
  <c r="O29" i="26"/>
  <c r="O30" i="26"/>
  <c r="O28" i="26"/>
  <c r="O15" i="26"/>
  <c r="O25" i="26"/>
  <c r="O14" i="26"/>
  <c r="O17" i="26"/>
  <c r="O22" i="26"/>
  <c r="O32" i="26"/>
  <c r="O34" i="26"/>
  <c r="O24" i="26"/>
  <c r="O46" i="26"/>
  <c r="O11" i="26"/>
  <c r="O40" i="26"/>
  <c r="O16" i="26"/>
  <c r="O38" i="26"/>
  <c r="O23" i="26"/>
  <c r="O19" i="26"/>
  <c r="O18" i="26"/>
  <c r="O13" i="26"/>
  <c r="O20" i="26"/>
  <c r="Q43" i="26"/>
  <c r="P43" i="26"/>
  <c r="Q42" i="26"/>
  <c r="P42" i="26"/>
  <c r="Q41" i="26"/>
  <c r="P41" i="26"/>
  <c r="Q40" i="26"/>
  <c r="P40" i="26"/>
  <c r="H12" i="36" l="1"/>
  <c r="H11" i="36"/>
  <c r="K33" i="9" l="1"/>
  <c r="K32" i="9"/>
  <c r="K31" i="9"/>
  <c r="K30" i="9"/>
  <c r="K29" i="9"/>
  <c r="K28" i="9"/>
  <c r="K20" i="9"/>
  <c r="K27" i="9"/>
  <c r="K26" i="9"/>
  <c r="K25" i="9"/>
  <c r="K24" i="9"/>
  <c r="K23" i="9"/>
  <c r="K22" i="9"/>
  <c r="K21" i="9"/>
  <c r="K15" i="9"/>
  <c r="K19" i="9"/>
  <c r="K12" i="9"/>
  <c r="K16" i="9"/>
  <c r="K17" i="9"/>
  <c r="K14" i="9"/>
  <c r="K13" i="9"/>
  <c r="K11" i="9"/>
  <c r="J13" i="31" l="1"/>
  <c r="L27" i="35" l="1"/>
  <c r="L26" i="35"/>
  <c r="L25" i="35"/>
  <c r="L24" i="35"/>
  <c r="L23" i="35"/>
  <c r="L22" i="35"/>
  <c r="L21" i="35"/>
  <c r="L20" i="35"/>
  <c r="L19" i="35"/>
  <c r="L18" i="35"/>
  <c r="L17" i="35"/>
  <c r="L16" i="35"/>
  <c r="L13" i="35"/>
  <c r="L11" i="35"/>
  <c r="L15" i="35"/>
  <c r="L12" i="35"/>
  <c r="F25" i="24" l="1"/>
  <c r="F14" i="24"/>
  <c r="F19" i="24"/>
  <c r="H31" i="28"/>
  <c r="H30" i="28"/>
  <c r="H29" i="28"/>
  <c r="H28" i="28"/>
  <c r="H27" i="28"/>
  <c r="H26" i="28"/>
  <c r="H25" i="28"/>
  <c r="H24" i="28"/>
  <c r="H23" i="28"/>
  <c r="H22" i="28"/>
  <c r="H21" i="28"/>
  <c r="H18" i="28"/>
  <c r="H17" i="28"/>
  <c r="H12" i="28"/>
  <c r="H16" i="28"/>
  <c r="H11" i="28"/>
  <c r="H19" i="28"/>
  <c r="H13" i="28"/>
  <c r="H15" i="28"/>
  <c r="H14" i="28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6" i="30"/>
  <c r="J17" i="30"/>
  <c r="J15" i="30"/>
  <c r="J14" i="30"/>
  <c r="J12" i="30"/>
  <c r="J13" i="30"/>
  <c r="J11" i="30"/>
  <c r="J20" i="35"/>
  <c r="J19" i="35"/>
  <c r="J18" i="35"/>
  <c r="J17" i="35"/>
  <c r="J13" i="35"/>
  <c r="J11" i="35"/>
  <c r="J15" i="35"/>
  <c r="J12" i="35"/>
  <c r="J14" i="35"/>
  <c r="J33" i="19"/>
  <c r="J32" i="19"/>
  <c r="J31" i="19"/>
  <c r="J30" i="19"/>
  <c r="J23" i="19"/>
  <c r="J19" i="19"/>
  <c r="J16" i="19"/>
  <c r="J29" i="19"/>
  <c r="J28" i="19"/>
  <c r="J25" i="19"/>
  <c r="J24" i="19"/>
  <c r="J18" i="19"/>
  <c r="J14" i="19"/>
  <c r="J22" i="19"/>
  <c r="J15" i="19"/>
  <c r="J21" i="19"/>
  <c r="J13" i="19"/>
  <c r="J26" i="19"/>
  <c r="J20" i="19"/>
  <c r="J11" i="19"/>
  <c r="J17" i="19"/>
  <c r="J12" i="19"/>
  <c r="F11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1" i="31"/>
  <c r="H14" i="31"/>
  <c r="H12" i="31"/>
  <c r="H13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1" i="35"/>
  <c r="H15" i="35"/>
  <c r="H12" i="35"/>
  <c r="H14" i="35"/>
  <c r="H13" i="35"/>
  <c r="H29" i="19"/>
  <c r="H28" i="19"/>
  <c r="H25" i="19"/>
  <c r="H24" i="19"/>
  <c r="H18" i="19"/>
  <c r="H14" i="19"/>
  <c r="H27" i="19"/>
  <c r="H22" i="19"/>
  <c r="H15" i="19"/>
  <c r="H21" i="19"/>
  <c r="H13" i="19"/>
  <c r="H26" i="19"/>
  <c r="H11" i="19"/>
  <c r="H20" i="19"/>
  <c r="H17" i="19"/>
  <c r="H12" i="19"/>
  <c r="J17" i="28" l="1"/>
  <c r="U17" i="28" s="1"/>
  <c r="F11" i="29"/>
  <c r="AB23" i="19"/>
  <c r="F20" i="19"/>
  <c r="F18" i="19"/>
  <c r="F14" i="19"/>
  <c r="F27" i="19"/>
  <c r="F22" i="19"/>
  <c r="F15" i="19"/>
  <c r="F21" i="19"/>
  <c r="F11" i="19"/>
  <c r="F13" i="19"/>
  <c r="F17" i="19"/>
  <c r="T11" i="29" l="1"/>
  <c r="U24" i="9" l="1"/>
  <c r="U23" i="9"/>
  <c r="U22" i="9"/>
  <c r="U12" i="9"/>
  <c r="U21" i="9"/>
  <c r="U18" i="9"/>
  <c r="U15" i="9"/>
  <c r="U19" i="9"/>
  <c r="U16" i="9"/>
  <c r="U17" i="9"/>
  <c r="U14" i="9"/>
  <c r="U13" i="9"/>
  <c r="U11" i="9"/>
  <c r="W13" i="25"/>
  <c r="Z30" i="19" l="1"/>
  <c r="Z23" i="19"/>
  <c r="Z19" i="19"/>
  <c r="Z16" i="19"/>
  <c r="Z29" i="19"/>
  <c r="Z28" i="19"/>
  <c r="Z25" i="19"/>
  <c r="Z24" i="19"/>
  <c r="Z20" i="19"/>
  <c r="Z18" i="19"/>
  <c r="Z14" i="19"/>
  <c r="Z27" i="19"/>
  <c r="Z22" i="19"/>
  <c r="Z21" i="19"/>
  <c r="Z15" i="19"/>
  <c r="Z11" i="19"/>
  <c r="Z13" i="19"/>
  <c r="Z17" i="19"/>
  <c r="Z26" i="19"/>
  <c r="Z12" i="19"/>
  <c r="X12" i="19"/>
  <c r="X27" i="35"/>
  <c r="X26" i="35"/>
  <c r="X25" i="35"/>
  <c r="X24" i="35"/>
  <c r="X23" i="35"/>
  <c r="X22" i="35"/>
  <c r="X21" i="35"/>
  <c r="X20" i="35"/>
  <c r="X19" i="35"/>
  <c r="X18" i="35"/>
  <c r="X17" i="35"/>
  <c r="X16" i="35"/>
  <c r="X11" i="35"/>
  <c r="X15" i="35"/>
  <c r="X12" i="35"/>
  <c r="X13" i="35"/>
  <c r="X14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26" i="24"/>
  <c r="P31" i="24"/>
  <c r="P24" i="24"/>
  <c r="P16" i="24"/>
  <c r="P23" i="24"/>
  <c r="P27" i="24"/>
  <c r="P22" i="24"/>
  <c r="P20" i="24"/>
  <c r="P19" i="24"/>
  <c r="P11" i="24"/>
  <c r="P29" i="24"/>
  <c r="P14" i="24"/>
  <c r="P15" i="24"/>
  <c r="P12" i="24"/>
  <c r="P25" i="24"/>
  <c r="P21" i="24"/>
  <c r="P13" i="24"/>
  <c r="N43" i="26"/>
  <c r="N41" i="26"/>
  <c r="N37" i="26"/>
  <c r="M47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8" i="29" l="1"/>
  <c r="R22" i="29"/>
  <c r="R20" i="29"/>
  <c r="R19" i="29"/>
  <c r="R15" i="29"/>
  <c r="R16" i="29"/>
  <c r="R14" i="29"/>
  <c r="R12" i="29"/>
  <c r="R17" i="29"/>
  <c r="R13" i="29"/>
  <c r="R11" i="29"/>
  <c r="P19" i="2" l="1"/>
  <c r="P18" i="2"/>
  <c r="P14" i="2"/>
  <c r="P17" i="2"/>
  <c r="P15" i="2"/>
  <c r="P16" i="2"/>
  <c r="P12" i="2"/>
  <c r="P13" i="2"/>
  <c r="P11" i="2"/>
  <c r="R22" i="31"/>
  <c r="R21" i="31"/>
  <c r="R20" i="31"/>
  <c r="R19" i="31"/>
  <c r="R18" i="31"/>
  <c r="R17" i="31"/>
  <c r="R16" i="31"/>
  <c r="R15" i="31"/>
  <c r="R13" i="31"/>
  <c r="R14" i="31"/>
  <c r="R12" i="31"/>
  <c r="R11" i="31"/>
  <c r="X20" i="7" l="1"/>
  <c r="X18" i="7"/>
  <c r="T29" i="30"/>
  <c r="T28" i="30"/>
  <c r="T27" i="30"/>
  <c r="T26" i="30"/>
  <c r="T25" i="30"/>
  <c r="T24" i="30"/>
  <c r="T23" i="30"/>
  <c r="T22" i="30"/>
  <c r="T21" i="30"/>
  <c r="T13" i="30"/>
  <c r="T20" i="30"/>
  <c r="T19" i="30"/>
  <c r="T18" i="30"/>
  <c r="T16" i="30"/>
  <c r="T17" i="30"/>
  <c r="T15" i="30"/>
  <c r="T11" i="30"/>
  <c r="T14" i="30"/>
  <c r="T12" i="30"/>
  <c r="X32" i="19" l="1"/>
  <c r="X31" i="19"/>
  <c r="X30" i="19"/>
  <c r="X23" i="19"/>
  <c r="X19" i="19"/>
  <c r="X16" i="19"/>
  <c r="X29" i="19"/>
  <c r="X28" i="19"/>
  <c r="X25" i="19"/>
  <c r="X24" i="19"/>
  <c r="X20" i="19"/>
  <c r="X18" i="19"/>
  <c r="X14" i="19"/>
  <c r="X27" i="19"/>
  <c r="X22" i="19"/>
  <c r="X21" i="19"/>
  <c r="X15" i="19"/>
  <c r="X11" i="19"/>
  <c r="X13" i="19"/>
  <c r="X17" i="19"/>
  <c r="X26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8" i="35"/>
  <c r="V17" i="35"/>
  <c r="V16" i="35"/>
  <c r="V11" i="35"/>
  <c r="V15" i="35"/>
  <c r="V12" i="35"/>
  <c r="V13" i="35"/>
  <c r="V14" i="35"/>
  <c r="N17" i="13" l="1"/>
  <c r="Q17" i="13" s="1"/>
  <c r="N15" i="13"/>
  <c r="Q15" i="13" s="1"/>
  <c r="N13" i="13"/>
  <c r="Q13" i="13" s="1"/>
  <c r="R24" i="29" l="1"/>
  <c r="W14" i="25" l="1"/>
  <c r="U31" i="25"/>
  <c r="U30" i="25"/>
  <c r="U29" i="25"/>
  <c r="U28" i="25"/>
  <c r="U27" i="25"/>
  <c r="U26" i="25"/>
  <c r="U25" i="25"/>
  <c r="U22" i="25"/>
  <c r="U24" i="25"/>
  <c r="U15" i="25"/>
  <c r="U17" i="25"/>
  <c r="U19" i="25"/>
  <c r="U18" i="25"/>
  <c r="U21" i="25"/>
  <c r="U14" i="25"/>
  <c r="U11" i="25"/>
  <c r="U23" i="25"/>
  <c r="U12" i="25"/>
  <c r="U20" i="25"/>
  <c r="U13" i="25"/>
  <c r="V33" i="19" l="1"/>
  <c r="V32" i="19"/>
  <c r="V31" i="19"/>
  <c r="V30" i="19"/>
  <c r="V23" i="19"/>
  <c r="V19" i="19"/>
  <c r="V16" i="19"/>
  <c r="V29" i="19"/>
  <c r="V28" i="19"/>
  <c r="V25" i="19"/>
  <c r="V24" i="19"/>
  <c r="V20" i="19"/>
  <c r="V18" i="19"/>
  <c r="V14" i="19"/>
  <c r="V27" i="19"/>
  <c r="V22" i="19"/>
  <c r="V21" i="19"/>
  <c r="V15" i="19"/>
  <c r="V11" i="19"/>
  <c r="V13" i="19"/>
  <c r="V17" i="19"/>
  <c r="V12" i="19"/>
  <c r="V26" i="19"/>
  <c r="T25" i="35"/>
  <c r="T24" i="35"/>
  <c r="T23" i="35"/>
  <c r="T22" i="35"/>
  <c r="T21" i="35"/>
  <c r="T20" i="35"/>
  <c r="T19" i="35"/>
  <c r="T18" i="35"/>
  <c r="T17" i="35"/>
  <c r="T16" i="35"/>
  <c r="T11" i="35"/>
  <c r="T13" i="35"/>
  <c r="T15" i="35"/>
  <c r="T12" i="35"/>
  <c r="T14" i="35"/>
  <c r="J33" i="24" l="1"/>
  <c r="S33" i="24" s="1"/>
  <c r="J37" i="24"/>
  <c r="S37" i="24" s="1"/>
  <c r="J42" i="24"/>
  <c r="S42" i="24" s="1"/>
  <c r="J41" i="24"/>
  <c r="S41" i="24" s="1"/>
  <c r="J40" i="24"/>
  <c r="S40" i="24" s="1"/>
  <c r="J39" i="24"/>
  <c r="S39" i="24" s="1"/>
  <c r="J30" i="24"/>
  <c r="S30" i="24" s="1"/>
  <c r="J38" i="24"/>
  <c r="S38" i="24" s="1"/>
  <c r="J32" i="24"/>
  <c r="S32" i="24" s="1"/>
  <c r="J36" i="24"/>
  <c r="S36" i="24" s="1"/>
  <c r="J35" i="24"/>
  <c r="S35" i="24" s="1"/>
  <c r="J34" i="24"/>
  <c r="S34" i="24" s="1"/>
  <c r="J27" i="24"/>
  <c r="S27" i="24" s="1"/>
  <c r="J26" i="24"/>
  <c r="S26" i="24" s="1"/>
  <c r="J31" i="24"/>
  <c r="S31" i="24" s="1"/>
  <c r="J28" i="24"/>
  <c r="S28" i="24" s="1"/>
  <c r="J24" i="24"/>
  <c r="S24" i="24" s="1"/>
  <c r="J29" i="24"/>
  <c r="S29" i="24" s="1"/>
  <c r="J25" i="24"/>
  <c r="S25" i="24" s="1"/>
  <c r="N11" i="29"/>
  <c r="T22" i="7" l="1"/>
  <c r="T17" i="7"/>
  <c r="T12" i="7"/>
  <c r="T15" i="7"/>
  <c r="T16" i="7"/>
  <c r="T13" i="7"/>
  <c r="T14" i="7"/>
  <c r="T20" i="7"/>
  <c r="T18" i="7"/>
  <c r="N11" i="31" l="1"/>
  <c r="R12" i="7" l="1"/>
  <c r="R13" i="7"/>
  <c r="R15" i="7"/>
  <c r="R16" i="7"/>
  <c r="R14" i="7"/>
  <c r="R11" i="7"/>
  <c r="R18" i="7"/>
  <c r="AB13" i="19"/>
  <c r="AB22" i="19"/>
  <c r="L11" i="36" l="1"/>
  <c r="U11" i="36" s="1"/>
  <c r="Q28" i="25"/>
  <c r="Q18" i="25"/>
  <c r="Q22" i="25"/>
  <c r="Q25" i="25"/>
  <c r="Q27" i="25"/>
  <c r="Q19" i="25"/>
  <c r="Q26" i="25"/>
  <c r="Q24" i="25"/>
  <c r="Q15" i="25"/>
  <c r="Q21" i="25"/>
  <c r="Q17" i="25"/>
  <c r="Q14" i="25"/>
  <c r="Q11" i="25"/>
  <c r="Q23" i="25"/>
  <c r="Q12" i="25"/>
  <c r="Q20" i="25"/>
  <c r="Q13" i="25"/>
  <c r="Q17" i="9"/>
  <c r="Q11" i="9"/>
  <c r="L14" i="2"/>
  <c r="L17" i="2"/>
  <c r="L15" i="2"/>
  <c r="L16" i="2"/>
  <c r="L13" i="2"/>
  <c r="L12" i="2"/>
  <c r="J12" i="2"/>
  <c r="L21" i="31"/>
  <c r="L20" i="31"/>
  <c r="L19" i="31"/>
  <c r="L18" i="31"/>
  <c r="L16" i="31"/>
  <c r="L17" i="31"/>
  <c r="L14" i="31"/>
  <c r="L12" i="31"/>
  <c r="L11" i="31"/>
  <c r="P17" i="7" l="1"/>
  <c r="P22" i="7"/>
  <c r="AA22" i="7" s="1"/>
  <c r="P12" i="7"/>
  <c r="P15" i="7"/>
  <c r="P16" i="7"/>
  <c r="P13" i="7"/>
  <c r="P14" i="7"/>
  <c r="P11" i="7"/>
  <c r="P20" i="7"/>
  <c r="P18" i="7"/>
  <c r="R17" i="30" l="1"/>
  <c r="R23" i="30"/>
  <c r="R22" i="30"/>
  <c r="R21" i="30"/>
  <c r="R16" i="30"/>
  <c r="R19" i="30"/>
  <c r="R15" i="30"/>
  <c r="R18" i="30"/>
  <c r="R11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5" i="19" l="1"/>
  <c r="P24" i="19"/>
  <c r="P27" i="19"/>
  <c r="P15" i="19"/>
  <c r="P20" i="19"/>
  <c r="P22" i="19"/>
  <c r="P14" i="19"/>
  <c r="P18" i="19"/>
  <c r="P21" i="19"/>
  <c r="P11" i="19"/>
  <c r="P13" i="19"/>
  <c r="P17" i="19"/>
  <c r="P12" i="19"/>
  <c r="P26" i="19"/>
  <c r="N14" i="35"/>
  <c r="O24" i="9" l="1"/>
  <c r="O23" i="9"/>
  <c r="O22" i="9"/>
  <c r="O12" i="9"/>
  <c r="O18" i="9"/>
  <c r="O21" i="9"/>
  <c r="O19" i="9"/>
  <c r="O15" i="9"/>
  <c r="O16" i="9"/>
  <c r="O14" i="9"/>
  <c r="O17" i="9"/>
  <c r="O13" i="9"/>
  <c r="O11" i="9"/>
  <c r="O28" i="25"/>
  <c r="O18" i="25"/>
  <c r="O25" i="25"/>
  <c r="O27" i="25"/>
  <c r="O19" i="25"/>
  <c r="O26" i="25"/>
  <c r="O17" i="25"/>
  <c r="O24" i="25"/>
  <c r="O16" i="25"/>
  <c r="O15" i="25"/>
  <c r="O21" i="25"/>
  <c r="O14" i="25"/>
  <c r="O11" i="25"/>
  <c r="O12" i="25"/>
  <c r="O23" i="25"/>
  <c r="O13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7" i="30"/>
  <c r="P22" i="30"/>
  <c r="P21" i="30"/>
  <c r="P19" i="30"/>
  <c r="P15" i="30"/>
  <c r="P18" i="30"/>
  <c r="P11" i="30"/>
  <c r="P14" i="30"/>
  <c r="P12" i="30"/>
  <c r="O36" i="30"/>
  <c r="AB19" i="7"/>
  <c r="W52" i="29"/>
  <c r="W51" i="29"/>
  <c r="W50" i="29"/>
  <c r="W49" i="29"/>
  <c r="W48" i="29"/>
  <c r="W47" i="29"/>
  <c r="W46" i="29"/>
  <c r="W45" i="29"/>
  <c r="W44" i="29"/>
  <c r="W43" i="29"/>
  <c r="W42" i="29"/>
  <c r="W41" i="29"/>
  <c r="W40" i="29"/>
  <c r="W39" i="29"/>
  <c r="W38" i="29"/>
  <c r="W37" i="29"/>
  <c r="W36" i="29"/>
  <c r="W35" i="29"/>
  <c r="W34" i="29"/>
  <c r="W33" i="29"/>
  <c r="W32" i="29"/>
  <c r="W31" i="29"/>
  <c r="W30" i="29"/>
  <c r="W29" i="29"/>
  <c r="W28" i="29"/>
  <c r="W27" i="29"/>
  <c r="W26" i="29"/>
  <c r="W25" i="29"/>
  <c r="W24" i="29"/>
  <c r="L13" i="24" l="1"/>
  <c r="L18" i="24"/>
  <c r="L21" i="24"/>
  <c r="L33" i="35"/>
  <c r="L32" i="35"/>
  <c r="L31" i="35"/>
  <c r="L30" i="35"/>
  <c r="L29" i="35"/>
  <c r="L28" i="35"/>
  <c r="AB21" i="19"/>
  <c r="AB20" i="19"/>
  <c r="AB19" i="19"/>
  <c r="N33" i="19"/>
  <c r="N32" i="19"/>
  <c r="N31" i="19"/>
  <c r="N30" i="19"/>
  <c r="N23" i="19"/>
  <c r="N19" i="19"/>
  <c r="N16" i="19"/>
  <c r="N28" i="19"/>
  <c r="N25" i="19"/>
  <c r="N24" i="19"/>
  <c r="N27" i="19"/>
  <c r="N15" i="19"/>
  <c r="N20" i="19"/>
  <c r="N22" i="19"/>
  <c r="N14" i="19"/>
  <c r="N18" i="19"/>
  <c r="N11" i="19"/>
  <c r="N21" i="19"/>
  <c r="N13" i="19"/>
  <c r="N12" i="19"/>
  <c r="N17" i="19"/>
  <c r="N26" i="19"/>
  <c r="M32" i="9" l="1"/>
  <c r="M31" i="9"/>
  <c r="M30" i="9"/>
  <c r="M29" i="9"/>
  <c r="M28" i="9"/>
  <c r="M20" i="9"/>
  <c r="M27" i="9"/>
  <c r="M26" i="9"/>
  <c r="M25" i="9"/>
  <c r="M24" i="9"/>
  <c r="M22" i="9"/>
  <c r="M21" i="9"/>
  <c r="M12" i="9"/>
  <c r="M23" i="9"/>
  <c r="M15" i="9"/>
  <c r="M16" i="9"/>
  <c r="M14" i="9"/>
  <c r="M13" i="9"/>
  <c r="M11" i="9"/>
  <c r="M31" i="25"/>
  <c r="M30" i="25"/>
  <c r="M29" i="25"/>
  <c r="M28" i="25"/>
  <c r="M18" i="25"/>
  <c r="M22" i="25"/>
  <c r="M25" i="25"/>
  <c r="M27" i="25"/>
  <c r="M26" i="25"/>
  <c r="M17" i="25"/>
  <c r="M16" i="25"/>
  <c r="M15" i="25"/>
  <c r="M14" i="25"/>
  <c r="M11" i="25"/>
  <c r="M12" i="25"/>
  <c r="M21" i="25"/>
  <c r="M23" i="25"/>
  <c r="M20" i="25"/>
  <c r="M13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1" i="31"/>
  <c r="J34" i="9" l="1"/>
  <c r="K31" i="25"/>
  <c r="K30" i="25"/>
  <c r="K29" i="25"/>
  <c r="K28" i="25"/>
  <c r="K18" i="25"/>
  <c r="K22" i="25"/>
  <c r="K25" i="25"/>
  <c r="K27" i="25"/>
  <c r="K19" i="25"/>
  <c r="K26" i="25"/>
  <c r="K17" i="25"/>
  <c r="K16" i="25"/>
  <c r="K15" i="25"/>
  <c r="K14" i="25"/>
  <c r="K11" i="25"/>
  <c r="K12" i="25"/>
  <c r="K24" i="25"/>
  <c r="K23" i="25"/>
  <c r="K20" i="25"/>
  <c r="K13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17" i="30"/>
  <c r="N23" i="30"/>
  <c r="N22" i="30"/>
  <c r="N21" i="30"/>
  <c r="N19" i="30"/>
  <c r="N15" i="30"/>
  <c r="N18" i="30"/>
  <c r="N16" i="30"/>
  <c r="N11" i="30"/>
  <c r="N14" i="30"/>
  <c r="N12" i="30"/>
  <c r="M36" i="30"/>
  <c r="K34" i="19"/>
  <c r="J18" i="29" l="1"/>
  <c r="J22" i="29"/>
  <c r="J21" i="29"/>
  <c r="J14" i="29"/>
  <c r="J16" i="29"/>
  <c r="J17" i="29"/>
  <c r="J19" i="29"/>
  <c r="J15" i="29"/>
  <c r="J12" i="29"/>
  <c r="J13" i="29"/>
  <c r="J11" i="29"/>
  <c r="H23" i="13"/>
  <c r="H22" i="13"/>
  <c r="H21" i="13"/>
  <c r="H20" i="13"/>
  <c r="F13" i="35" l="1"/>
  <c r="F12" i="35"/>
  <c r="I15" i="9" l="1"/>
  <c r="T33" i="36" l="1"/>
  <c r="R33" i="36"/>
  <c r="N33" i="36"/>
  <c r="A33" i="36" s="1"/>
  <c r="L33" i="36"/>
  <c r="J33" i="36"/>
  <c r="H33" i="36"/>
  <c r="F33" i="36"/>
  <c r="T32" i="36"/>
  <c r="R32" i="36"/>
  <c r="N32" i="36"/>
  <c r="A32" i="36" s="1"/>
  <c r="L32" i="36"/>
  <c r="J32" i="36"/>
  <c r="H32" i="36"/>
  <c r="F32" i="36"/>
  <c r="T31" i="36"/>
  <c r="R31" i="36"/>
  <c r="N31" i="36"/>
  <c r="A31" i="36" s="1"/>
  <c r="L31" i="36"/>
  <c r="J31" i="36"/>
  <c r="H31" i="36"/>
  <c r="F31" i="36"/>
  <c r="T30" i="36"/>
  <c r="R30" i="36"/>
  <c r="N30" i="36"/>
  <c r="A30" i="36" s="1"/>
  <c r="L30" i="36"/>
  <c r="J30" i="36"/>
  <c r="H30" i="36"/>
  <c r="F30" i="36"/>
  <c r="U30" i="36" s="1"/>
  <c r="T29" i="36"/>
  <c r="R29" i="36"/>
  <c r="N29" i="36"/>
  <c r="A29" i="36" s="1"/>
  <c r="L29" i="36"/>
  <c r="J29" i="36"/>
  <c r="H29" i="36"/>
  <c r="F29" i="36"/>
  <c r="T28" i="36"/>
  <c r="R28" i="36"/>
  <c r="N28" i="36"/>
  <c r="A28" i="36" s="1"/>
  <c r="L28" i="36"/>
  <c r="J28" i="36"/>
  <c r="H28" i="36"/>
  <c r="F28" i="36"/>
  <c r="T27" i="36"/>
  <c r="R27" i="36"/>
  <c r="N27" i="36"/>
  <c r="A27" i="36" s="1"/>
  <c r="L27" i="36"/>
  <c r="J27" i="36"/>
  <c r="H27" i="36"/>
  <c r="F27" i="36"/>
  <c r="T26" i="36"/>
  <c r="R26" i="36"/>
  <c r="N26" i="36"/>
  <c r="A26" i="36" s="1"/>
  <c r="L26" i="36"/>
  <c r="J26" i="36"/>
  <c r="H26" i="36"/>
  <c r="F26" i="36"/>
  <c r="T25" i="36"/>
  <c r="R25" i="36"/>
  <c r="N25" i="36"/>
  <c r="A25" i="36" s="1"/>
  <c r="L25" i="36"/>
  <c r="J25" i="36"/>
  <c r="H25" i="36"/>
  <c r="F25" i="36"/>
  <c r="V24" i="36"/>
  <c r="T24" i="36"/>
  <c r="R24" i="36"/>
  <c r="N24" i="36"/>
  <c r="A24" i="36" s="1"/>
  <c r="L24" i="36"/>
  <c r="J24" i="36"/>
  <c r="H24" i="36"/>
  <c r="F24" i="36"/>
  <c r="V23" i="36"/>
  <c r="T23" i="36"/>
  <c r="R23" i="36"/>
  <c r="N23" i="36"/>
  <c r="A23" i="36" s="1"/>
  <c r="L23" i="36"/>
  <c r="J23" i="36"/>
  <c r="H23" i="36"/>
  <c r="F23" i="36"/>
  <c r="U23" i="36" s="1"/>
  <c r="V22" i="36"/>
  <c r="T22" i="36"/>
  <c r="R22" i="36"/>
  <c r="N22" i="36"/>
  <c r="A22" i="36" s="1"/>
  <c r="L22" i="36"/>
  <c r="J22" i="36"/>
  <c r="H22" i="36"/>
  <c r="F22" i="36"/>
  <c r="V21" i="36"/>
  <c r="T21" i="36"/>
  <c r="R21" i="36"/>
  <c r="N21" i="36"/>
  <c r="A21" i="36" s="1"/>
  <c r="L21" i="36"/>
  <c r="J21" i="36"/>
  <c r="H21" i="36"/>
  <c r="F21" i="36"/>
  <c r="V20" i="36"/>
  <c r="T20" i="36"/>
  <c r="R20" i="36"/>
  <c r="N20" i="36"/>
  <c r="A20" i="36" s="1"/>
  <c r="L20" i="36"/>
  <c r="J20" i="36"/>
  <c r="H20" i="36"/>
  <c r="F20" i="36"/>
  <c r="V19" i="36"/>
  <c r="T19" i="36"/>
  <c r="R19" i="36"/>
  <c r="N19" i="36"/>
  <c r="A19" i="36" s="1"/>
  <c r="L19" i="36"/>
  <c r="J19" i="36"/>
  <c r="H19" i="36"/>
  <c r="F19" i="36"/>
  <c r="V18" i="36"/>
  <c r="T18" i="36"/>
  <c r="R18" i="36"/>
  <c r="N18" i="36"/>
  <c r="L18" i="36"/>
  <c r="J18" i="36"/>
  <c r="H18" i="36"/>
  <c r="F18" i="36"/>
  <c r="V17" i="36"/>
  <c r="T17" i="36"/>
  <c r="R17" i="36"/>
  <c r="N17" i="36"/>
  <c r="A17" i="36" s="1"/>
  <c r="J17" i="36"/>
  <c r="H17" i="36"/>
  <c r="F17" i="36"/>
  <c r="V16" i="36"/>
  <c r="T16" i="36"/>
  <c r="R16" i="36"/>
  <c r="N16" i="36"/>
  <c r="A16" i="36" s="1"/>
  <c r="L16" i="36"/>
  <c r="J16" i="36"/>
  <c r="H16" i="36"/>
  <c r="F16" i="36"/>
  <c r="V15" i="36"/>
  <c r="T14" i="36"/>
  <c r="R14" i="36"/>
  <c r="N14" i="36"/>
  <c r="L14" i="36"/>
  <c r="J14" i="36"/>
  <c r="H14" i="36"/>
  <c r="F14" i="36"/>
  <c r="V14" i="36"/>
  <c r="T13" i="36"/>
  <c r="R13" i="36"/>
  <c r="N13" i="36"/>
  <c r="L13" i="36"/>
  <c r="J13" i="36"/>
  <c r="H13" i="36"/>
  <c r="F13" i="36"/>
  <c r="V13" i="36"/>
  <c r="T15" i="36"/>
  <c r="R15" i="36"/>
  <c r="N15" i="36"/>
  <c r="L15" i="36"/>
  <c r="J15" i="36"/>
  <c r="H15" i="36"/>
  <c r="F15" i="36"/>
  <c r="V12" i="36"/>
  <c r="T12" i="36"/>
  <c r="R12" i="36"/>
  <c r="N12" i="36"/>
  <c r="L12" i="36"/>
  <c r="F12" i="36"/>
  <c r="V11" i="36"/>
  <c r="T11" i="36"/>
  <c r="R11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T33" i="19"/>
  <c r="Z32" i="19"/>
  <c r="T32" i="19"/>
  <c r="Z31" i="19"/>
  <c r="T31" i="19"/>
  <c r="T30" i="19"/>
  <c r="T23" i="19"/>
  <c r="T19" i="19"/>
  <c r="T16" i="19"/>
  <c r="T29" i="19"/>
  <c r="T28" i="19"/>
  <c r="T25" i="19"/>
  <c r="T24" i="19"/>
  <c r="T27" i="19"/>
  <c r="T15" i="19"/>
  <c r="AA15" i="19" s="1"/>
  <c r="T20" i="19"/>
  <c r="AA20" i="19" s="1"/>
  <c r="T22" i="19"/>
  <c r="AA22" i="19" s="1"/>
  <c r="T14" i="19"/>
  <c r="AA14" i="19" s="1"/>
  <c r="T18" i="19"/>
  <c r="AA18" i="19" s="1"/>
  <c r="T11" i="19"/>
  <c r="AA11" i="19" s="1"/>
  <c r="T12" i="19"/>
  <c r="T13" i="19"/>
  <c r="AA13" i="19" s="1"/>
  <c r="T21" i="19"/>
  <c r="AA21" i="19" s="1"/>
  <c r="T17" i="19"/>
  <c r="AA17" i="19" s="1"/>
  <c r="T26" i="19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U22" i="31"/>
  <c r="V22" i="31" s="1"/>
  <c r="T22" i="31"/>
  <c r="U21" i="31"/>
  <c r="V21" i="31" s="1"/>
  <c r="T21" i="31"/>
  <c r="U20" i="31"/>
  <c r="V20" i="31" s="1"/>
  <c r="T20" i="31"/>
  <c r="P22" i="31"/>
  <c r="P21" i="31"/>
  <c r="P20" i="31"/>
  <c r="E23" i="31"/>
  <c r="G23" i="31"/>
  <c r="I23" i="31"/>
  <c r="K23" i="31"/>
  <c r="P19" i="31"/>
  <c r="N19" i="31"/>
  <c r="P18" i="31"/>
  <c r="N18" i="31"/>
  <c r="P16" i="31"/>
  <c r="N16" i="31"/>
  <c r="P15" i="31"/>
  <c r="N15" i="31"/>
  <c r="P13" i="31"/>
  <c r="P17" i="31"/>
  <c r="N17" i="31"/>
  <c r="P14" i="31"/>
  <c r="N14" i="31"/>
  <c r="P11" i="31"/>
  <c r="P12" i="31"/>
  <c r="N12" i="31"/>
  <c r="R11" i="2"/>
  <c r="A11" i="2" s="1"/>
  <c r="R12" i="2"/>
  <c r="A12" i="2" s="1"/>
  <c r="R13" i="2"/>
  <c r="A13" i="2" s="1"/>
  <c r="R14" i="2"/>
  <c r="A14" i="2" s="1"/>
  <c r="R15" i="2"/>
  <c r="A15" i="2" s="1"/>
  <c r="R16" i="2"/>
  <c r="R17" i="2"/>
  <c r="R18" i="2"/>
  <c r="R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F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N26" i="35"/>
  <c r="J26" i="35"/>
  <c r="F26" i="35"/>
  <c r="N25" i="35"/>
  <c r="J25" i="35"/>
  <c r="F25" i="35"/>
  <c r="Y25" i="35" s="1"/>
  <c r="N24" i="35"/>
  <c r="J24" i="35"/>
  <c r="F24" i="35"/>
  <c r="N23" i="35"/>
  <c r="J23" i="35"/>
  <c r="F23" i="35"/>
  <c r="N22" i="35"/>
  <c r="J22" i="35"/>
  <c r="F22" i="35"/>
  <c r="N21" i="35"/>
  <c r="J21" i="35"/>
  <c r="F21" i="35"/>
  <c r="N20" i="35"/>
  <c r="F20" i="35"/>
  <c r="Y20" i="35" s="1"/>
  <c r="N19" i="35"/>
  <c r="F19" i="35"/>
  <c r="N18" i="35"/>
  <c r="F18" i="35"/>
  <c r="Z17" i="35"/>
  <c r="N17" i="35"/>
  <c r="F17" i="35"/>
  <c r="Z16" i="35"/>
  <c r="F16" i="35"/>
  <c r="Y16" i="35" s="1"/>
  <c r="Z15" i="35"/>
  <c r="N11" i="35"/>
  <c r="F11" i="35"/>
  <c r="Z14" i="35"/>
  <c r="A14" i="35" s="1"/>
  <c r="N15" i="35"/>
  <c r="F15" i="35"/>
  <c r="Z13" i="35"/>
  <c r="A13" i="35" s="1"/>
  <c r="F14" i="35"/>
  <c r="Y14" i="35" s="1"/>
  <c r="Z11" i="35"/>
  <c r="N13" i="35"/>
  <c r="Y13" i="35" s="1"/>
  <c r="Z12" i="35"/>
  <c r="N12" i="35"/>
  <c r="Y12" i="35" s="1"/>
  <c r="P28" i="19"/>
  <c r="P29" i="19"/>
  <c r="P16" i="19"/>
  <c r="P19" i="19"/>
  <c r="P30" i="19"/>
  <c r="P31" i="19"/>
  <c r="P32" i="19"/>
  <c r="P33" i="19"/>
  <c r="G3" i="30"/>
  <c r="G3" i="7"/>
  <c r="Z20" i="7"/>
  <c r="Z11" i="7"/>
  <c r="Z13" i="7"/>
  <c r="Z15" i="7"/>
  <c r="Z14" i="7"/>
  <c r="Z16" i="7"/>
  <c r="Z12" i="7"/>
  <c r="Z17" i="7"/>
  <c r="Z18" i="7"/>
  <c r="V20" i="7"/>
  <c r="V11" i="7"/>
  <c r="V13" i="7"/>
  <c r="V15" i="7"/>
  <c r="V14" i="7"/>
  <c r="V16" i="7"/>
  <c r="V12" i="7"/>
  <c r="V17" i="7"/>
  <c r="J20" i="7"/>
  <c r="J11" i="7"/>
  <c r="J13" i="7"/>
  <c r="J15" i="7"/>
  <c r="J14" i="7"/>
  <c r="J16" i="7"/>
  <c r="J12" i="7"/>
  <c r="J17" i="7"/>
  <c r="J18" i="7"/>
  <c r="H20" i="7"/>
  <c r="H11" i="7"/>
  <c r="H13" i="7"/>
  <c r="H15" i="7"/>
  <c r="H14" i="7"/>
  <c r="H16" i="7"/>
  <c r="H12" i="7"/>
  <c r="H17" i="7"/>
  <c r="F20" i="7"/>
  <c r="F11" i="7"/>
  <c r="F13" i="7"/>
  <c r="F15" i="7"/>
  <c r="F14" i="7"/>
  <c r="F16" i="7"/>
  <c r="F12" i="7"/>
  <c r="F17" i="7"/>
  <c r="G20" i="25"/>
  <c r="G23" i="25"/>
  <c r="G24" i="25"/>
  <c r="G21" i="25"/>
  <c r="G12" i="25"/>
  <c r="G11" i="25"/>
  <c r="X11" i="25" s="1"/>
  <c r="G14" i="25"/>
  <c r="G15" i="25"/>
  <c r="G16" i="25"/>
  <c r="G17" i="25"/>
  <c r="G26" i="25"/>
  <c r="G19" i="25"/>
  <c r="G27" i="25"/>
  <c r="G25" i="25"/>
  <c r="G22" i="25"/>
  <c r="G18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4" i="9"/>
  <c r="V14" i="9" s="1"/>
  <c r="G17" i="9"/>
  <c r="G13" i="9"/>
  <c r="G16" i="9"/>
  <c r="G15" i="9"/>
  <c r="G18" i="9"/>
  <c r="G23" i="9"/>
  <c r="G12" i="9"/>
  <c r="G21" i="9"/>
  <c r="G22" i="9"/>
  <c r="G24" i="9"/>
  <c r="G25" i="9"/>
  <c r="G26" i="9"/>
  <c r="G27" i="9"/>
  <c r="G20" i="9"/>
  <c r="G28" i="9"/>
  <c r="G29" i="9"/>
  <c r="G30" i="9"/>
  <c r="G31" i="9"/>
  <c r="G32" i="9"/>
  <c r="G33" i="9"/>
  <c r="T13" i="29"/>
  <c r="T12" i="29"/>
  <c r="T15" i="29"/>
  <c r="T19" i="29"/>
  <c r="T17" i="29"/>
  <c r="T16" i="29"/>
  <c r="T14" i="29"/>
  <c r="T21" i="29"/>
  <c r="T22" i="29"/>
  <c r="T18" i="29"/>
  <c r="T24" i="29"/>
  <c r="N13" i="29"/>
  <c r="N12" i="29"/>
  <c r="N15" i="29"/>
  <c r="N20" i="29"/>
  <c r="N17" i="29"/>
  <c r="N16" i="29"/>
  <c r="N14" i="29"/>
  <c r="N21" i="29"/>
  <c r="N18" i="29"/>
  <c r="N24" i="29"/>
  <c r="H11" i="29"/>
  <c r="H13" i="29"/>
  <c r="H12" i="29"/>
  <c r="H15" i="29"/>
  <c r="H19" i="29"/>
  <c r="H20" i="29"/>
  <c r="H17" i="29"/>
  <c r="H16" i="29"/>
  <c r="H14" i="29"/>
  <c r="H22" i="29"/>
  <c r="H18" i="29"/>
  <c r="F13" i="29"/>
  <c r="F12" i="29"/>
  <c r="F15" i="29"/>
  <c r="W15" i="29" s="1"/>
  <c r="F19" i="29"/>
  <c r="W19" i="29" s="1"/>
  <c r="F20" i="29"/>
  <c r="W20" i="29" s="1"/>
  <c r="F17" i="29"/>
  <c r="F16" i="29"/>
  <c r="F14" i="29"/>
  <c r="F21" i="29"/>
  <c r="W21" i="29" s="1"/>
  <c r="F22" i="29"/>
  <c r="E53" i="29"/>
  <c r="F23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R23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39" i="29"/>
  <c r="R40" i="29"/>
  <c r="R41" i="29"/>
  <c r="R42" i="29"/>
  <c r="R43" i="29"/>
  <c r="R44" i="29"/>
  <c r="R45" i="29"/>
  <c r="R46" i="29"/>
  <c r="R47" i="29"/>
  <c r="R48" i="29"/>
  <c r="R49" i="29"/>
  <c r="R50" i="29"/>
  <c r="R51" i="29"/>
  <c r="R52" i="29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X21" i="29"/>
  <c r="A21" i="29" s="1"/>
  <c r="X22" i="29"/>
  <c r="A22" i="29" s="1"/>
  <c r="X23" i="29"/>
  <c r="A23" i="29" s="1"/>
  <c r="X24" i="29"/>
  <c r="A24" i="29" s="1"/>
  <c r="X25" i="29"/>
  <c r="A25" i="29" s="1"/>
  <c r="X26" i="29"/>
  <c r="A26" i="29" s="1"/>
  <c r="X27" i="29"/>
  <c r="A27" i="29" s="1"/>
  <c r="X28" i="29"/>
  <c r="A28" i="29" s="1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A34" i="29" s="1"/>
  <c r="X35" i="29"/>
  <c r="A35" i="29" s="1"/>
  <c r="X36" i="29"/>
  <c r="A36" i="29" s="1"/>
  <c r="X37" i="29"/>
  <c r="A37" i="29" s="1"/>
  <c r="X38" i="29"/>
  <c r="A38" i="29" s="1"/>
  <c r="X39" i="29"/>
  <c r="A39" i="29" s="1"/>
  <c r="X40" i="29"/>
  <c r="A40" i="29" s="1"/>
  <c r="X41" i="29"/>
  <c r="A41" i="29" s="1"/>
  <c r="X42" i="29"/>
  <c r="A42" i="29" s="1"/>
  <c r="X43" i="29"/>
  <c r="A43" i="29" s="1"/>
  <c r="X44" i="29"/>
  <c r="A44" i="29" s="1"/>
  <c r="X45" i="29"/>
  <c r="A45" i="29" s="1"/>
  <c r="X46" i="29"/>
  <c r="A46" i="29" s="1"/>
  <c r="X47" i="29"/>
  <c r="A47" i="29" s="1"/>
  <c r="X48" i="29"/>
  <c r="A48" i="29" s="1"/>
  <c r="X49" i="29"/>
  <c r="A49" i="29" s="1"/>
  <c r="X50" i="29"/>
  <c r="A50" i="29" s="1"/>
  <c r="X51" i="29"/>
  <c r="A51" i="29" s="1"/>
  <c r="X52" i="29"/>
  <c r="A52" i="29" s="1"/>
  <c r="F15" i="28"/>
  <c r="F13" i="28"/>
  <c r="F19" i="28"/>
  <c r="F20" i="28"/>
  <c r="F11" i="28"/>
  <c r="F16" i="28"/>
  <c r="F12" i="28"/>
  <c r="F17" i="28"/>
  <c r="F18" i="28"/>
  <c r="F21" i="28"/>
  <c r="F22" i="28"/>
  <c r="F23" i="28"/>
  <c r="F24" i="28"/>
  <c r="F25" i="28"/>
  <c r="F26" i="28"/>
  <c r="F27" i="28"/>
  <c r="F28" i="28"/>
  <c r="F29" i="28"/>
  <c r="F30" i="28"/>
  <c r="F31" i="28"/>
  <c r="J15" i="28"/>
  <c r="J13" i="28"/>
  <c r="J19" i="28"/>
  <c r="U19" i="28" s="1"/>
  <c r="J20" i="28"/>
  <c r="U20" i="28" s="1"/>
  <c r="J11" i="28"/>
  <c r="J16" i="28"/>
  <c r="U16" i="28" s="1"/>
  <c r="J12" i="28"/>
  <c r="J18" i="28"/>
  <c r="U18" i="28" s="1"/>
  <c r="J21" i="28"/>
  <c r="U21" i="28" s="1"/>
  <c r="J22" i="28"/>
  <c r="U22" i="28" s="1"/>
  <c r="J23" i="28"/>
  <c r="U23" i="28" s="1"/>
  <c r="J24" i="28"/>
  <c r="U24" i="28" s="1"/>
  <c r="J25" i="28"/>
  <c r="U25" i="28" s="1"/>
  <c r="J26" i="28"/>
  <c r="U26" i="28" s="1"/>
  <c r="J27" i="28"/>
  <c r="U27" i="28" s="1"/>
  <c r="J28" i="28"/>
  <c r="U28" i="28" s="1"/>
  <c r="J29" i="28"/>
  <c r="U29" i="28" s="1"/>
  <c r="J30" i="28"/>
  <c r="U30" i="28" s="1"/>
  <c r="J31" i="28"/>
  <c r="U31" i="28" s="1"/>
  <c r="L15" i="28"/>
  <c r="L13" i="28"/>
  <c r="L19" i="28"/>
  <c r="L20" i="28"/>
  <c r="L11" i="28"/>
  <c r="L16" i="28"/>
  <c r="L12" i="28"/>
  <c r="L17" i="28"/>
  <c r="L18" i="28"/>
  <c r="L21" i="28"/>
  <c r="L22" i="28"/>
  <c r="L23" i="28"/>
  <c r="L24" i="28"/>
  <c r="L25" i="28"/>
  <c r="L26" i="28"/>
  <c r="L27" i="28"/>
  <c r="L28" i="28"/>
  <c r="L29" i="28"/>
  <c r="L30" i="28"/>
  <c r="L31" i="28"/>
  <c r="N13" i="28"/>
  <c r="N19" i="28"/>
  <c r="N20" i="28"/>
  <c r="N11" i="28"/>
  <c r="N16" i="28"/>
  <c r="N12" i="28"/>
  <c r="N17" i="28"/>
  <c r="N18" i="28"/>
  <c r="N21" i="28"/>
  <c r="N22" i="28"/>
  <c r="N23" i="28"/>
  <c r="N24" i="28"/>
  <c r="N25" i="28"/>
  <c r="N26" i="28"/>
  <c r="N27" i="28"/>
  <c r="N28" i="28"/>
  <c r="N29" i="28"/>
  <c r="N30" i="28"/>
  <c r="N31" i="28"/>
  <c r="P15" i="28"/>
  <c r="P13" i="28"/>
  <c r="P19" i="28"/>
  <c r="P20" i="28"/>
  <c r="P11" i="28"/>
  <c r="P16" i="28"/>
  <c r="P12" i="28"/>
  <c r="P17" i="28"/>
  <c r="P18" i="28"/>
  <c r="P21" i="28"/>
  <c r="P22" i="28"/>
  <c r="P23" i="28"/>
  <c r="P24" i="28"/>
  <c r="P25" i="28"/>
  <c r="P26" i="28"/>
  <c r="P27" i="28"/>
  <c r="P28" i="28"/>
  <c r="P29" i="28"/>
  <c r="P30" i="28"/>
  <c r="P31" i="28"/>
  <c r="R15" i="28"/>
  <c r="R13" i="28"/>
  <c r="R19" i="28"/>
  <c r="R20" i="28"/>
  <c r="R16" i="28"/>
  <c r="R12" i="28"/>
  <c r="R17" i="28"/>
  <c r="R18" i="28"/>
  <c r="R21" i="28"/>
  <c r="R22" i="28"/>
  <c r="R23" i="28"/>
  <c r="R24" i="28"/>
  <c r="R25" i="28"/>
  <c r="R26" i="28"/>
  <c r="R27" i="28"/>
  <c r="R28" i="28"/>
  <c r="R29" i="28"/>
  <c r="R30" i="28"/>
  <c r="R31" i="28"/>
  <c r="R56" i="24"/>
  <c r="R18" i="24"/>
  <c r="R21" i="24"/>
  <c r="R12" i="24"/>
  <c r="R25" i="24"/>
  <c r="R14" i="24"/>
  <c r="R29" i="24"/>
  <c r="R17" i="24"/>
  <c r="R24" i="24"/>
  <c r="R28" i="24"/>
  <c r="R27" i="24"/>
  <c r="R35" i="24"/>
  <c r="R32" i="24"/>
  <c r="R30" i="24"/>
  <c r="R41" i="24"/>
  <c r="R15" i="24"/>
  <c r="R19" i="24"/>
  <c r="R11" i="24"/>
  <c r="R31" i="24"/>
  <c r="R26" i="24"/>
  <c r="R23" i="24"/>
  <c r="R34" i="24"/>
  <c r="R36" i="24"/>
  <c r="R38" i="24"/>
  <c r="R39" i="24"/>
  <c r="R40" i="24"/>
  <c r="R22" i="24"/>
  <c r="R42" i="24"/>
  <c r="R37" i="24"/>
  <c r="R16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L12" i="24"/>
  <c r="L25" i="24"/>
  <c r="L14" i="24"/>
  <c r="L20" i="24"/>
  <c r="L17" i="24"/>
  <c r="L24" i="24"/>
  <c r="L28" i="24"/>
  <c r="L27" i="24"/>
  <c r="L35" i="24"/>
  <c r="L32" i="24"/>
  <c r="L41" i="24"/>
  <c r="L15" i="24"/>
  <c r="L19" i="24"/>
  <c r="L11" i="24"/>
  <c r="L31" i="24"/>
  <c r="L26" i="24"/>
  <c r="L23" i="24"/>
  <c r="L34" i="24"/>
  <c r="L36" i="24"/>
  <c r="L38" i="24"/>
  <c r="L39" i="24"/>
  <c r="L40" i="24"/>
  <c r="L22" i="24"/>
  <c r="L42" i="24"/>
  <c r="L37" i="24"/>
  <c r="L16" i="24"/>
  <c r="L33" i="24"/>
  <c r="L43" i="24"/>
  <c r="L44" i="24"/>
  <c r="L45" i="24"/>
  <c r="L46" i="24"/>
  <c r="L47" i="24"/>
  <c r="L48" i="24"/>
  <c r="L49" i="24"/>
  <c r="L50" i="24"/>
  <c r="J51" i="24"/>
  <c r="J52" i="24"/>
  <c r="J53" i="24"/>
  <c r="J54" i="24"/>
  <c r="J55" i="24"/>
  <c r="J56" i="24"/>
  <c r="J43" i="24"/>
  <c r="J44" i="24"/>
  <c r="J45" i="24"/>
  <c r="J46" i="24"/>
  <c r="J47" i="24"/>
  <c r="J48" i="24"/>
  <c r="J49" i="24"/>
  <c r="J50" i="24"/>
  <c r="H51" i="24"/>
  <c r="H52" i="24"/>
  <c r="H53" i="24"/>
  <c r="H54" i="24"/>
  <c r="H55" i="24"/>
  <c r="H56" i="24"/>
  <c r="H21" i="24"/>
  <c r="H12" i="24"/>
  <c r="H25" i="24"/>
  <c r="H14" i="24"/>
  <c r="H29" i="24"/>
  <c r="H20" i="24"/>
  <c r="H17" i="24"/>
  <c r="H24" i="24"/>
  <c r="H28" i="24"/>
  <c r="H27" i="24"/>
  <c r="H35" i="24"/>
  <c r="H32" i="24"/>
  <c r="H30" i="24"/>
  <c r="H15" i="24"/>
  <c r="H19" i="24"/>
  <c r="H11" i="24"/>
  <c r="S11" i="24" s="1"/>
  <c r="H31" i="24"/>
  <c r="H26" i="24"/>
  <c r="H23" i="24"/>
  <c r="H34" i="24"/>
  <c r="H36" i="24"/>
  <c r="H38" i="24"/>
  <c r="H39" i="24"/>
  <c r="H40" i="24"/>
  <c r="H22" i="24"/>
  <c r="H42" i="24"/>
  <c r="H37" i="24"/>
  <c r="H16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18" i="24"/>
  <c r="S18" i="24" s="1"/>
  <c r="F21" i="24"/>
  <c r="S21" i="24" s="1"/>
  <c r="F12" i="24"/>
  <c r="S12" i="24" s="1"/>
  <c r="F20" i="24"/>
  <c r="S20" i="24" s="1"/>
  <c r="F17" i="24"/>
  <c r="S17" i="24" s="1"/>
  <c r="F24" i="24"/>
  <c r="F28" i="24"/>
  <c r="F27" i="24"/>
  <c r="F35" i="24"/>
  <c r="F32" i="24"/>
  <c r="F30" i="24"/>
  <c r="F41" i="24"/>
  <c r="F31" i="24"/>
  <c r="F26" i="24"/>
  <c r="F23" i="24"/>
  <c r="S23" i="24" s="1"/>
  <c r="F34" i="24"/>
  <c r="F36" i="24"/>
  <c r="F38" i="24"/>
  <c r="F39" i="24"/>
  <c r="F40" i="24"/>
  <c r="F22" i="24"/>
  <c r="F42" i="24"/>
  <c r="F37" i="24"/>
  <c r="F16" i="24"/>
  <c r="F33" i="24"/>
  <c r="F43" i="24"/>
  <c r="F44" i="24"/>
  <c r="F45" i="24"/>
  <c r="F46" i="24"/>
  <c r="F47" i="24"/>
  <c r="F48" i="24"/>
  <c r="F49" i="24"/>
  <c r="F50" i="24"/>
  <c r="P13" i="13"/>
  <c r="P11" i="13"/>
  <c r="P19" i="13"/>
  <c r="P12" i="13"/>
  <c r="P18" i="13"/>
  <c r="P20" i="13"/>
  <c r="P16" i="13"/>
  <c r="P17" i="13"/>
  <c r="P14" i="13"/>
  <c r="P21" i="13"/>
  <c r="P22" i="13"/>
  <c r="P23" i="13"/>
  <c r="P24" i="13"/>
  <c r="N11" i="13"/>
  <c r="Q11" i="13" s="1"/>
  <c r="N19" i="13"/>
  <c r="N12" i="13"/>
  <c r="Q12" i="13" s="1"/>
  <c r="N20" i="13"/>
  <c r="Q20" i="13" s="1"/>
  <c r="N16" i="13"/>
  <c r="N14" i="13"/>
  <c r="N21" i="13"/>
  <c r="N22" i="13"/>
  <c r="N23" i="13"/>
  <c r="N24" i="13"/>
  <c r="H24" i="13"/>
  <c r="F19" i="13"/>
  <c r="F18" i="13"/>
  <c r="Q18" i="13" s="1"/>
  <c r="F20" i="13"/>
  <c r="F16" i="13"/>
  <c r="F14" i="13"/>
  <c r="F21" i="13"/>
  <c r="F22" i="13"/>
  <c r="F23" i="13"/>
  <c r="F24" i="13"/>
  <c r="O37" i="26"/>
  <c r="O41" i="26"/>
  <c r="O43" i="26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23" i="25"/>
  <c r="W21" i="25"/>
  <c r="W12" i="25"/>
  <c r="W24" i="25"/>
  <c r="W15" i="25"/>
  <c r="W11" i="25"/>
  <c r="W16" i="25"/>
  <c r="W17" i="25"/>
  <c r="W26" i="25"/>
  <c r="W19" i="25"/>
  <c r="W27" i="25"/>
  <c r="W25" i="25"/>
  <c r="W22" i="25"/>
  <c r="W18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20" i="25"/>
  <c r="X12" i="9"/>
  <c r="U25" i="9"/>
  <c r="U26" i="9"/>
  <c r="U27" i="9"/>
  <c r="U20" i="9"/>
  <c r="U28" i="9"/>
  <c r="U29" i="9"/>
  <c r="U30" i="9"/>
  <c r="U31" i="9"/>
  <c r="U32" i="9"/>
  <c r="U33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52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1" i="28"/>
  <c r="W26" i="28"/>
  <c r="W20" i="28"/>
  <c r="X20" i="28" s="1"/>
  <c r="W28" i="28"/>
  <c r="W15" i="28"/>
  <c r="P14" i="28"/>
  <c r="V20" i="28"/>
  <c r="A20" i="28" s="1"/>
  <c r="V26" i="28"/>
  <c r="A26" i="28" s="1"/>
  <c r="R14" i="28"/>
  <c r="S12" i="2"/>
  <c r="S13" i="2"/>
  <c r="S14" i="2"/>
  <c r="S15" i="2"/>
  <c r="S16" i="2"/>
  <c r="S17" i="2"/>
  <c r="S18" i="2"/>
  <c r="S19" i="2"/>
  <c r="S11" i="2"/>
  <c r="N12" i="2"/>
  <c r="N13" i="2"/>
  <c r="Q13" i="2" s="1"/>
  <c r="V19" i="30"/>
  <c r="V17" i="30"/>
  <c r="V20" i="30"/>
  <c r="V1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16" i="30"/>
  <c r="V23" i="30"/>
  <c r="W23" i="7"/>
  <c r="T30" i="30"/>
  <c r="T31" i="30"/>
  <c r="T32" i="30"/>
  <c r="T33" i="30"/>
  <c r="T34" i="30"/>
  <c r="T35" i="30"/>
  <c r="X11" i="7"/>
  <c r="X13" i="7"/>
  <c r="X15" i="7"/>
  <c r="X14" i="7"/>
  <c r="X16" i="7"/>
  <c r="X12" i="7"/>
  <c r="X17" i="7"/>
  <c r="Y11" i="30"/>
  <c r="Y13" i="30"/>
  <c r="Y14" i="30"/>
  <c r="Y15" i="30"/>
  <c r="Y16" i="30"/>
  <c r="Y17" i="30"/>
  <c r="Y20" i="30"/>
  <c r="Y19" i="30"/>
  <c r="Y18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12" i="30"/>
  <c r="AC13" i="7"/>
  <c r="AC15" i="7"/>
  <c r="AC14" i="7"/>
  <c r="AC16" i="7"/>
  <c r="AC17" i="7"/>
  <c r="AC18" i="7"/>
  <c r="AC11" i="7"/>
  <c r="U23" i="7"/>
  <c r="I34" i="19"/>
  <c r="M34" i="19"/>
  <c r="M53" i="29"/>
  <c r="U13" i="24"/>
  <c r="U14" i="24"/>
  <c r="U12" i="24"/>
  <c r="U17" i="24"/>
  <c r="U18" i="24"/>
  <c r="U15" i="24"/>
  <c r="U16" i="24"/>
  <c r="U19" i="24"/>
  <c r="U20" i="24"/>
  <c r="U21" i="24"/>
  <c r="U23" i="24"/>
  <c r="U24" i="24"/>
  <c r="U25" i="24"/>
  <c r="U27" i="24"/>
  <c r="U29" i="24"/>
  <c r="U31" i="24"/>
  <c r="U32" i="24"/>
  <c r="U34" i="24"/>
  <c r="U30" i="24"/>
  <c r="U22" i="24"/>
  <c r="U33" i="24"/>
  <c r="U37" i="24"/>
  <c r="U38" i="24"/>
  <c r="U28" i="24"/>
  <c r="U26" i="24"/>
  <c r="U41" i="24"/>
  <c r="U35" i="24"/>
  <c r="U42" i="24"/>
  <c r="U43" i="24"/>
  <c r="U36" i="24"/>
  <c r="U45" i="24"/>
  <c r="U46" i="24"/>
  <c r="U40" i="24"/>
  <c r="U47" i="24"/>
  <c r="U48" i="24"/>
  <c r="U50" i="24"/>
  <c r="U44" i="24"/>
  <c r="U52" i="24"/>
  <c r="U53" i="24"/>
  <c r="U54" i="24"/>
  <c r="U39" i="24"/>
  <c r="U49" i="24"/>
  <c r="U51" i="24"/>
  <c r="U56" i="24"/>
  <c r="U55" i="24"/>
  <c r="U11" i="24"/>
  <c r="S11" i="13"/>
  <c r="Q38" i="26"/>
  <c r="P38" i="26"/>
  <c r="Q36" i="26"/>
  <c r="P36" i="26"/>
  <c r="Q34" i="26"/>
  <c r="P34" i="26"/>
  <c r="Q30" i="26"/>
  <c r="P30" i="26"/>
  <c r="Q27" i="26"/>
  <c r="P27" i="26"/>
  <c r="Q20" i="26"/>
  <c r="P20" i="26"/>
  <c r="T51" i="24"/>
  <c r="A51" i="24" s="1"/>
  <c r="T56" i="24"/>
  <c r="A56" i="24" s="1"/>
  <c r="R13" i="24"/>
  <c r="S13" i="13"/>
  <c r="S14" i="13"/>
  <c r="S15" i="13"/>
  <c r="S12" i="13"/>
  <c r="S17" i="13"/>
  <c r="S16" i="13"/>
  <c r="S19" i="13"/>
  <c r="S18" i="13"/>
  <c r="S21" i="13"/>
  <c r="S22" i="13"/>
  <c r="S23" i="13"/>
  <c r="S20" i="13"/>
  <c r="S24" i="13"/>
  <c r="P15" i="13"/>
  <c r="Z29" i="25"/>
  <c r="S20" i="9"/>
  <c r="S29" i="9"/>
  <c r="S30" i="9"/>
  <c r="S31" i="9"/>
  <c r="S32" i="9"/>
  <c r="S33" i="9"/>
  <c r="O20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7" i="9"/>
  <c r="S11" i="9"/>
  <c r="S13" i="9"/>
  <c r="S16" i="9"/>
  <c r="S15" i="9"/>
  <c r="S18" i="9"/>
  <c r="S19" i="9"/>
  <c r="S21" i="9"/>
  <c r="S24" i="9"/>
  <c r="S23" i="9"/>
  <c r="S25" i="9"/>
  <c r="S12" i="9"/>
  <c r="S26" i="9"/>
  <c r="S27" i="9"/>
  <c r="S28" i="9"/>
  <c r="S14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1" i="25"/>
  <c r="Z12" i="25"/>
  <c r="X33" i="30"/>
  <c r="A33" i="30" s="1"/>
  <c r="L33" i="30"/>
  <c r="H33" i="30"/>
  <c r="F33" i="30"/>
  <c r="X32" i="30"/>
  <c r="A32" i="30" s="1"/>
  <c r="L32" i="30"/>
  <c r="H32" i="30"/>
  <c r="F32" i="30"/>
  <c r="X29" i="30"/>
  <c r="A29" i="30" s="1"/>
  <c r="L29" i="30"/>
  <c r="H29" i="30"/>
  <c r="F29" i="30"/>
  <c r="X27" i="30"/>
  <c r="A27" i="30" s="1"/>
  <c r="L27" i="30"/>
  <c r="H27" i="30"/>
  <c r="F27" i="30"/>
  <c r="X25" i="30"/>
  <c r="A25" i="30" s="1"/>
  <c r="L25" i="30"/>
  <c r="H25" i="30"/>
  <c r="F25" i="30"/>
  <c r="X30" i="30"/>
  <c r="A30" i="30" s="1"/>
  <c r="L30" i="30"/>
  <c r="H30" i="30"/>
  <c r="F30" i="30"/>
  <c r="X22" i="30"/>
  <c r="A22" i="30" s="1"/>
  <c r="L20" i="30"/>
  <c r="H20" i="30"/>
  <c r="F20" i="30"/>
  <c r="X24" i="30"/>
  <c r="A24" i="30" s="1"/>
  <c r="L24" i="30"/>
  <c r="H24" i="30"/>
  <c r="F24" i="30"/>
  <c r="X31" i="30"/>
  <c r="A31" i="30" s="1"/>
  <c r="L31" i="30"/>
  <c r="H31" i="30"/>
  <c r="F31" i="30"/>
  <c r="V18" i="7"/>
  <c r="Y42" i="25"/>
  <c r="A42" i="25" s="1"/>
  <c r="I42" i="25"/>
  <c r="Y41" i="25"/>
  <c r="A41" i="25" s="1"/>
  <c r="I41" i="25"/>
  <c r="Y39" i="25"/>
  <c r="A39" i="25" s="1"/>
  <c r="I39" i="25"/>
  <c r="Y35" i="25"/>
  <c r="A35" i="25" s="1"/>
  <c r="I35" i="25"/>
  <c r="Y49" i="25"/>
  <c r="A49" i="25" s="1"/>
  <c r="I49" i="25"/>
  <c r="Y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X35" i="30"/>
  <c r="A35" i="30" s="1"/>
  <c r="L35" i="30"/>
  <c r="H35" i="30"/>
  <c r="F35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22" i="13"/>
  <c r="A22" i="13" s="1"/>
  <c r="V29" i="28"/>
  <c r="A29" i="28" s="1"/>
  <c r="V27" i="28"/>
  <c r="A27" i="28" s="1"/>
  <c r="V31" i="28"/>
  <c r="A31" i="28" s="1"/>
  <c r="L14" i="28"/>
  <c r="O17" i="27"/>
  <c r="J22" i="31"/>
  <c r="G34" i="19"/>
  <c r="H33" i="19"/>
  <c r="H32" i="19"/>
  <c r="H31" i="19"/>
  <c r="H30" i="19"/>
  <c r="H23" i="19"/>
  <c r="H19" i="19"/>
  <c r="H16" i="19"/>
  <c r="O25" i="9"/>
  <c r="O26" i="9"/>
  <c r="O27" i="9"/>
  <c r="O28" i="9"/>
  <c r="O31" i="9"/>
  <c r="O30" i="9"/>
  <c r="O29" i="9"/>
  <c r="O32" i="9"/>
  <c r="O33" i="9"/>
  <c r="L14" i="30"/>
  <c r="L11" i="30"/>
  <c r="L18" i="30"/>
  <c r="L15" i="30"/>
  <c r="L16" i="30"/>
  <c r="L19" i="30"/>
  <c r="L23" i="30"/>
  <c r="L21" i="30"/>
  <c r="L17" i="30"/>
  <c r="L28" i="30"/>
  <c r="L22" i="30"/>
  <c r="L13" i="30"/>
  <c r="L34" i="30"/>
  <c r="L26" i="30"/>
  <c r="L12" i="30"/>
  <c r="K36" i="30"/>
  <c r="I23" i="7"/>
  <c r="M57" i="24"/>
  <c r="T41" i="24"/>
  <c r="A41" i="24" s="1"/>
  <c r="T50" i="24"/>
  <c r="A50" i="24" s="1"/>
  <c r="T48" i="24"/>
  <c r="A48" i="24" s="1"/>
  <c r="T47" i="24"/>
  <c r="A47" i="24" s="1"/>
  <c r="T39" i="24"/>
  <c r="A39" i="24" s="1"/>
  <c r="T53" i="24"/>
  <c r="A53" i="24" s="1"/>
  <c r="T49" i="24"/>
  <c r="A49" i="24" s="1"/>
  <c r="T42" i="24"/>
  <c r="A42" i="24" s="1"/>
  <c r="T28" i="24"/>
  <c r="A28" i="24" s="1"/>
  <c r="T43" i="24"/>
  <c r="A43" i="24" s="1"/>
  <c r="T33" i="24"/>
  <c r="A33" i="24" s="1"/>
  <c r="T52" i="24"/>
  <c r="A52" i="24" s="1"/>
  <c r="T54" i="24"/>
  <c r="A54" i="24" s="1"/>
  <c r="Q25" i="26"/>
  <c r="P25" i="26"/>
  <c r="Q15" i="26"/>
  <c r="P15" i="26"/>
  <c r="L22" i="27"/>
  <c r="L23" i="27"/>
  <c r="O11" i="27"/>
  <c r="M33" i="9"/>
  <c r="Y48" i="25"/>
  <c r="A48" i="25" s="1"/>
  <c r="I48" i="25"/>
  <c r="Y45" i="25"/>
  <c r="A45" i="25" s="1"/>
  <c r="I45" i="25"/>
  <c r="Y50" i="25"/>
  <c r="A50" i="25" s="1"/>
  <c r="I50" i="25"/>
  <c r="Y43" i="25"/>
  <c r="A43" i="25" s="1"/>
  <c r="I43" i="25"/>
  <c r="Y31" i="25"/>
  <c r="A31" i="25" s="1"/>
  <c r="I31" i="25"/>
  <c r="Y44" i="25"/>
  <c r="A44" i="25" s="1"/>
  <c r="I44" i="25"/>
  <c r="I20" i="2"/>
  <c r="G3" i="25"/>
  <c r="G3" i="29"/>
  <c r="O32" i="28"/>
  <c r="O53" i="29"/>
  <c r="R34" i="9"/>
  <c r="R52" i="25"/>
  <c r="Q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1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3" i="31"/>
  <c r="T11" i="31"/>
  <c r="A11" i="31" s="1"/>
  <c r="F12" i="31"/>
  <c r="G2" i="2"/>
  <c r="N14" i="2"/>
  <c r="N17" i="2"/>
  <c r="E20" i="2"/>
  <c r="H14" i="30"/>
  <c r="H12" i="30"/>
  <c r="H19" i="30"/>
  <c r="H18" i="30"/>
  <c r="H15" i="30"/>
  <c r="H11" i="30"/>
  <c r="H23" i="30"/>
  <c r="H17" i="30"/>
  <c r="H21" i="30"/>
  <c r="H22" i="30"/>
  <c r="H13" i="30"/>
  <c r="H26" i="30"/>
  <c r="H34" i="30"/>
  <c r="H28" i="30"/>
  <c r="H16" i="30"/>
  <c r="F14" i="30"/>
  <c r="F12" i="30"/>
  <c r="F19" i="30"/>
  <c r="F18" i="30"/>
  <c r="F15" i="30"/>
  <c r="F11" i="30"/>
  <c r="F23" i="30"/>
  <c r="F17" i="30"/>
  <c r="F21" i="30"/>
  <c r="F22" i="30"/>
  <c r="F13" i="30"/>
  <c r="F26" i="30"/>
  <c r="F34" i="30"/>
  <c r="F28" i="30"/>
  <c r="F16" i="30"/>
  <c r="X26" i="30"/>
  <c r="A26" i="30" s="1"/>
  <c r="X19" i="30"/>
  <c r="A19" i="30" s="1"/>
  <c r="X15" i="30"/>
  <c r="A15" i="30" s="1"/>
  <c r="X14" i="30"/>
  <c r="A14" i="30" s="1"/>
  <c r="X16" i="30"/>
  <c r="A16" i="30" s="1"/>
  <c r="X13" i="30"/>
  <c r="A13" i="30" s="1"/>
  <c r="S36" i="30"/>
  <c r="I36" i="30"/>
  <c r="G36" i="30"/>
  <c r="E36" i="30"/>
  <c r="X28" i="30"/>
  <c r="A28" i="30" s="1"/>
  <c r="X34" i="30"/>
  <c r="A34" i="30" s="1"/>
  <c r="X23" i="30"/>
  <c r="A23" i="30" s="1"/>
  <c r="X21" i="30"/>
  <c r="A21" i="30" s="1"/>
  <c r="X20" i="30"/>
  <c r="A20" i="30" s="1"/>
  <c r="X18" i="30"/>
  <c r="A18" i="30" s="1"/>
  <c r="X17" i="30"/>
  <c r="A17" i="30" s="1"/>
  <c r="X11" i="30"/>
  <c r="A11" i="30" s="1"/>
  <c r="X12" i="30"/>
  <c r="A12" i="30" s="1"/>
  <c r="G2" i="30"/>
  <c r="G2" i="7"/>
  <c r="H18" i="7"/>
  <c r="N11" i="2"/>
  <c r="N16" i="2"/>
  <c r="N15" i="2"/>
  <c r="N18" i="2"/>
  <c r="N19" i="2"/>
  <c r="X15" i="29"/>
  <c r="A15" i="29" s="1"/>
  <c r="X12" i="29"/>
  <c r="A12" i="29" s="1"/>
  <c r="X16" i="29"/>
  <c r="A16" i="29" s="1"/>
  <c r="G2" i="25"/>
  <c r="J53" i="25" s="1"/>
  <c r="G2" i="9"/>
  <c r="J35" i="9" s="1"/>
  <c r="Q46" i="26"/>
  <c r="Q21" i="26"/>
  <c r="Q29" i="26"/>
  <c r="Q32" i="26"/>
  <c r="Q26" i="26"/>
  <c r="Q17" i="26"/>
  <c r="Q22" i="26"/>
  <c r="Q19" i="26"/>
  <c r="Q12" i="26"/>
  <c r="Q14" i="26"/>
  <c r="Q13" i="26"/>
  <c r="Q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S54" i="29" s="1"/>
  <c r="G3" i="24"/>
  <c r="G3" i="13"/>
  <c r="G3" i="26"/>
  <c r="G3" i="27"/>
  <c r="T38" i="24"/>
  <c r="A38" i="24" s="1"/>
  <c r="G2" i="28"/>
  <c r="G2" i="24"/>
  <c r="G2" i="13"/>
  <c r="G2" i="26"/>
  <c r="M48" i="26" s="1"/>
  <c r="G2" i="27"/>
  <c r="H24" i="29"/>
  <c r="F18" i="29"/>
  <c r="F24" i="29"/>
  <c r="Q53" i="29"/>
  <c r="K53" i="29"/>
  <c r="I53" i="29"/>
  <c r="G53" i="29"/>
  <c r="J24" i="29"/>
  <c r="X20" i="29"/>
  <c r="A20" i="29" s="1"/>
  <c r="X13" i="29"/>
  <c r="A13" i="29" s="1"/>
  <c r="X19" i="29"/>
  <c r="A19" i="29" s="1"/>
  <c r="X18" i="29"/>
  <c r="A18" i="29" s="1"/>
  <c r="X14" i="29"/>
  <c r="A14" i="29" s="1"/>
  <c r="X17" i="29"/>
  <c r="A17" i="29" s="1"/>
  <c r="M32" i="28"/>
  <c r="Q32" i="28"/>
  <c r="K32" i="28"/>
  <c r="I32" i="28"/>
  <c r="G32" i="28"/>
  <c r="E32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J14" i="28"/>
  <c r="U14" i="28" s="1"/>
  <c r="F14" i="28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A23" i="27"/>
  <c r="A22" i="27"/>
  <c r="A17" i="27"/>
  <c r="A21" i="27"/>
  <c r="A20" i="27"/>
  <c r="A19" i="27"/>
  <c r="A18" i="27"/>
  <c r="A15" i="27"/>
  <c r="A16" i="27"/>
  <c r="A11" i="27"/>
  <c r="A14" i="27"/>
  <c r="O16" i="27"/>
  <c r="A13" i="27"/>
  <c r="O18" i="27"/>
  <c r="A12" i="27"/>
  <c r="K47" i="26"/>
  <c r="I47" i="26"/>
  <c r="G47" i="26"/>
  <c r="E47" i="26"/>
  <c r="P46" i="26"/>
  <c r="P21" i="26"/>
  <c r="P29" i="26"/>
  <c r="P32" i="26"/>
  <c r="P26" i="26"/>
  <c r="P17" i="26"/>
  <c r="P22" i="26"/>
  <c r="P19" i="26"/>
  <c r="P12" i="26"/>
  <c r="P14" i="26"/>
  <c r="P13" i="26"/>
  <c r="P11" i="26"/>
  <c r="T55" i="24"/>
  <c r="A55" i="24" s="1"/>
  <c r="T26" i="24"/>
  <c r="A26" i="24" s="1"/>
  <c r="T45" i="24"/>
  <c r="A45" i="24" s="1"/>
  <c r="T32" i="24"/>
  <c r="A32" i="24" s="1"/>
  <c r="T37" i="24"/>
  <c r="A37" i="24" s="1"/>
  <c r="T21" i="24"/>
  <c r="A21" i="24" s="1"/>
  <c r="T24" i="24"/>
  <c r="A24" i="24" s="1"/>
  <c r="T12" i="24"/>
  <c r="A12" i="24" s="1"/>
  <c r="H13" i="24"/>
  <c r="S13" i="24" s="1"/>
  <c r="G57" i="24"/>
  <c r="T23" i="24"/>
  <c r="A23" i="24" s="1"/>
  <c r="T40" i="24"/>
  <c r="A40" i="24" s="1"/>
  <c r="T34" i="24"/>
  <c r="A34" i="24" s="1"/>
  <c r="T16" i="24"/>
  <c r="A16" i="24" s="1"/>
  <c r="T44" i="24"/>
  <c r="A44" i="24" s="1"/>
  <c r="T25" i="24"/>
  <c r="A25" i="24" s="1"/>
  <c r="T22" i="24"/>
  <c r="A22" i="24" s="1"/>
  <c r="T19" i="24"/>
  <c r="A19" i="24" s="1"/>
  <c r="T27" i="24"/>
  <c r="A27" i="24" s="1"/>
  <c r="T15" i="24"/>
  <c r="A15" i="24" s="1"/>
  <c r="I57" i="24"/>
  <c r="I25" i="13"/>
  <c r="G25" i="13"/>
  <c r="Y25" i="25"/>
  <c r="A25" i="25" s="1"/>
  <c r="I25" i="25"/>
  <c r="Y30" i="25"/>
  <c r="A30" i="25" s="1"/>
  <c r="I30" i="25"/>
  <c r="Y23" i="25"/>
  <c r="A23" i="25" s="1"/>
  <c r="I19" i="25"/>
  <c r="Y34" i="25"/>
  <c r="A34" i="25" s="1"/>
  <c r="I34" i="25"/>
  <c r="Y27" i="25"/>
  <c r="A27" i="25" s="1"/>
  <c r="I18" i="25"/>
  <c r="Y40" i="25"/>
  <c r="A40" i="25" s="1"/>
  <c r="I40" i="25"/>
  <c r="I14" i="25"/>
  <c r="I13" i="25"/>
  <c r="X13" i="25" s="1"/>
  <c r="I12" i="25"/>
  <c r="I23" i="25"/>
  <c r="I11" i="25"/>
  <c r="I24" i="25"/>
  <c r="I33" i="25"/>
  <c r="I15" i="25"/>
  <c r="I29" i="25"/>
  <c r="I16" i="25"/>
  <c r="I27" i="25"/>
  <c r="I26" i="25"/>
  <c r="I17" i="25"/>
  <c r="I38" i="25"/>
  <c r="I37" i="25"/>
  <c r="I32" i="25"/>
  <c r="I22" i="25"/>
  <c r="I36" i="25"/>
  <c r="I28" i="25"/>
  <c r="I47" i="25"/>
  <c r="I51" i="25"/>
  <c r="T52" i="25"/>
  <c r="P52" i="25"/>
  <c r="N52" i="25"/>
  <c r="L52" i="25"/>
  <c r="H52" i="25"/>
  <c r="F52" i="25"/>
  <c r="Y51" i="25"/>
  <c r="A51" i="25" s="1"/>
  <c r="Y47" i="25"/>
  <c r="A47" i="25" s="1"/>
  <c r="Y28" i="25"/>
  <c r="A28" i="25" s="1"/>
  <c r="Y36" i="25"/>
  <c r="A36" i="25" s="1"/>
  <c r="Y26" i="25"/>
  <c r="A26" i="25" s="1"/>
  <c r="Y32" i="25"/>
  <c r="A32" i="25" s="1"/>
  <c r="Y37" i="25"/>
  <c r="A37" i="25" s="1"/>
  <c r="Y38" i="25"/>
  <c r="A38" i="25" s="1"/>
  <c r="Y21" i="25"/>
  <c r="A21" i="25" s="1"/>
  <c r="Y22" i="25"/>
  <c r="A22" i="25" s="1"/>
  <c r="Y24" i="25"/>
  <c r="A24" i="25" s="1"/>
  <c r="Y20" i="25"/>
  <c r="A20" i="25" s="1"/>
  <c r="Y29" i="25"/>
  <c r="A29" i="25" s="1"/>
  <c r="Y19" i="25"/>
  <c r="A19" i="25" s="1"/>
  <c r="Y33" i="25"/>
  <c r="A33" i="25" s="1"/>
  <c r="Y14" i="25"/>
  <c r="A14" i="25" s="1"/>
  <c r="Y17" i="25"/>
  <c r="A17" i="25" s="1"/>
  <c r="Y15" i="25"/>
  <c r="A15" i="25" s="1"/>
  <c r="Y13" i="25"/>
  <c r="A13" i="25" s="1"/>
  <c r="Y16" i="25"/>
  <c r="A16" i="25" s="1"/>
  <c r="Y11" i="25"/>
  <c r="A11" i="25" s="1"/>
  <c r="Y18" i="25"/>
  <c r="A18" i="25" s="1"/>
  <c r="Y12" i="25"/>
  <c r="A12" i="25" s="1"/>
  <c r="I20" i="25"/>
  <c r="H34" i="9"/>
  <c r="I13" i="9"/>
  <c r="I17" i="9"/>
  <c r="I11" i="9"/>
  <c r="I16" i="9"/>
  <c r="I25" i="9"/>
  <c r="I19" i="9"/>
  <c r="V19" i="9" s="1"/>
  <c r="I24" i="9"/>
  <c r="I23" i="9"/>
  <c r="I21" i="9"/>
  <c r="I18" i="9"/>
  <c r="I12" i="9"/>
  <c r="I22" i="9"/>
  <c r="I26" i="9"/>
  <c r="I31" i="9"/>
  <c r="I20" i="9"/>
  <c r="I27" i="9"/>
  <c r="I28" i="9"/>
  <c r="I30" i="9"/>
  <c r="I29" i="9"/>
  <c r="I32" i="9"/>
  <c r="I33" i="9"/>
  <c r="I14" i="9"/>
  <c r="Q57" i="24"/>
  <c r="O57" i="24"/>
  <c r="K57" i="24"/>
  <c r="E57" i="24"/>
  <c r="T31" i="24"/>
  <c r="A31" i="24" s="1"/>
  <c r="T20" i="24"/>
  <c r="A20" i="24" s="1"/>
  <c r="T17" i="24"/>
  <c r="A17" i="24" s="1"/>
  <c r="T30" i="24"/>
  <c r="A30" i="24" s="1"/>
  <c r="T29" i="24"/>
  <c r="A29" i="24" s="1"/>
  <c r="T36" i="24"/>
  <c r="A36" i="24" s="1"/>
  <c r="T46" i="24"/>
  <c r="A46" i="24" s="1"/>
  <c r="T35" i="24"/>
  <c r="A35" i="24" s="1"/>
  <c r="T14" i="24"/>
  <c r="T18" i="24"/>
  <c r="T13" i="24"/>
  <c r="A13" i="24" s="1"/>
  <c r="T11" i="24"/>
  <c r="A11" i="24" s="1"/>
  <c r="O25" i="13"/>
  <c r="R19" i="13"/>
  <c r="A19" i="13" s="1"/>
  <c r="R15" i="13"/>
  <c r="A15" i="13" s="1"/>
  <c r="T34" i="9"/>
  <c r="R24" i="13"/>
  <c r="A24" i="13" s="1"/>
  <c r="R21" i="13"/>
  <c r="A21" i="13" s="1"/>
  <c r="R18" i="13"/>
  <c r="A18" i="13" s="1"/>
  <c r="M25" i="13"/>
  <c r="R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F32" i="19"/>
  <c r="F31" i="19"/>
  <c r="F30" i="19"/>
  <c r="F23" i="19"/>
  <c r="AA23" i="19" s="1"/>
  <c r="F19" i="19"/>
  <c r="F16" i="19"/>
  <c r="AA16" i="19" s="1"/>
  <c r="F29" i="19"/>
  <c r="F28" i="19"/>
  <c r="F25" i="19"/>
  <c r="AA25" i="19" s="1"/>
  <c r="F24" i="19"/>
  <c r="AA24" i="19" s="1"/>
  <c r="AB18" i="19"/>
  <c r="AB17" i="19"/>
  <c r="AB14" i="19"/>
  <c r="F12" i="19"/>
  <c r="AA12" i="19" s="1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R16" i="13"/>
  <c r="A16" i="13" s="1"/>
  <c r="R14" i="13"/>
  <c r="A14" i="13" s="1"/>
  <c r="R13" i="13"/>
  <c r="A13" i="13" s="1"/>
  <c r="R20" i="13"/>
  <c r="A20" i="13" s="1"/>
  <c r="F18" i="7"/>
  <c r="R12" i="13"/>
  <c r="A12" i="13" s="1"/>
  <c r="R11" i="13"/>
  <c r="A11" i="13" s="1"/>
  <c r="R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X16" i="25" l="1"/>
  <c r="X15" i="25"/>
  <c r="X14" i="25"/>
  <c r="X18" i="25"/>
  <c r="X12" i="25"/>
  <c r="X24" i="25"/>
  <c r="X22" i="25"/>
  <c r="X25" i="25"/>
  <c r="X19" i="25"/>
  <c r="X23" i="25"/>
  <c r="X26" i="25"/>
  <c r="X20" i="25"/>
  <c r="X21" i="25"/>
  <c r="X17" i="25"/>
  <c r="V26" i="9"/>
  <c r="V13" i="9"/>
  <c r="V25" i="9"/>
  <c r="V17" i="9"/>
  <c r="V24" i="9"/>
  <c r="V22" i="9"/>
  <c r="V21" i="9"/>
  <c r="V23" i="9"/>
  <c r="V18" i="9"/>
  <c r="V12" i="9"/>
  <c r="V20" i="9"/>
  <c r="V15" i="9"/>
  <c r="V11" i="9"/>
  <c r="V16" i="9"/>
  <c r="Q23" i="13"/>
  <c r="Q22" i="13"/>
  <c r="Q21" i="13"/>
  <c r="Q14" i="13"/>
  <c r="Q16" i="13"/>
  <c r="Q19" i="13"/>
  <c r="S16" i="24"/>
  <c r="S19" i="24"/>
  <c r="S15" i="24"/>
  <c r="S14" i="24"/>
  <c r="S22" i="24"/>
  <c r="U13" i="28"/>
  <c r="U15" i="28"/>
  <c r="U12" i="28"/>
  <c r="U11" i="28"/>
  <c r="W14" i="29"/>
  <c r="W16" i="29"/>
  <c r="W17" i="29"/>
  <c r="W12" i="29"/>
  <c r="AA19" i="19"/>
  <c r="W22" i="29"/>
  <c r="W23" i="29"/>
  <c r="W18" i="29"/>
  <c r="W13" i="29"/>
  <c r="U27" i="36"/>
  <c r="U26" i="36"/>
  <c r="W18" i="30"/>
  <c r="Q54" i="29"/>
  <c r="W16" i="30"/>
  <c r="W15" i="30"/>
  <c r="W17" i="30"/>
  <c r="W23" i="30"/>
  <c r="W11" i="30"/>
  <c r="Y11" i="35"/>
  <c r="Y19" i="35"/>
  <c r="Y28" i="35"/>
  <c r="AA13" i="7"/>
  <c r="Y21" i="35"/>
  <c r="Y31" i="35"/>
  <c r="W35" i="30"/>
  <c r="AA11" i="7"/>
  <c r="W34" i="30"/>
  <c r="AA20" i="7"/>
  <c r="AA18" i="7"/>
  <c r="W28" i="30"/>
  <c r="W24" i="30"/>
  <c r="W29" i="30"/>
  <c r="W33" i="30"/>
  <c r="Y22" i="35"/>
  <c r="U22" i="36"/>
  <c r="W19" i="30"/>
  <c r="W32" i="30"/>
  <c r="Y18" i="35"/>
  <c r="Y29" i="35"/>
  <c r="Y32" i="35"/>
  <c r="W26" i="30"/>
  <c r="W12" i="30"/>
  <c r="W25" i="30"/>
  <c r="W31" i="30"/>
  <c r="U11" i="34"/>
  <c r="AA17" i="7"/>
  <c r="Y26" i="35"/>
  <c r="U21" i="36"/>
  <c r="U29" i="36"/>
  <c r="W13" i="30"/>
  <c r="W14" i="30"/>
  <c r="AA12" i="7"/>
  <c r="Y23" i="35"/>
  <c r="U32" i="36"/>
  <c r="W30" i="30"/>
  <c r="W20" i="30"/>
  <c r="AA16" i="7"/>
  <c r="Y30" i="35"/>
  <c r="U20" i="36"/>
  <c r="U25" i="36"/>
  <c r="W22" i="30"/>
  <c r="W21" i="30"/>
  <c r="AA14" i="7"/>
  <c r="Y27" i="35"/>
  <c r="Y33" i="35"/>
  <c r="U28" i="36"/>
  <c r="W27" i="30"/>
  <c r="AA15" i="7"/>
  <c r="Y24" i="35"/>
  <c r="U24" i="36"/>
  <c r="U31" i="36"/>
  <c r="U12" i="36"/>
  <c r="U18" i="36"/>
  <c r="U19" i="36"/>
  <c r="U15" i="36"/>
  <c r="U13" i="36"/>
  <c r="U14" i="36"/>
  <c r="U16" i="36"/>
  <c r="U17" i="36"/>
  <c r="V32" i="9"/>
  <c r="V33" i="9"/>
  <c r="K24" i="7"/>
  <c r="Q24" i="7"/>
  <c r="AD21" i="7"/>
  <c r="AD20" i="7"/>
  <c r="AD19" i="7"/>
  <c r="Y15" i="35"/>
  <c r="Y17" i="35"/>
  <c r="A18" i="36"/>
  <c r="R40" i="26"/>
  <c r="R42" i="26"/>
  <c r="R41" i="26"/>
  <c r="R43" i="26"/>
  <c r="P11" i="29"/>
  <c r="W11" i="29" s="1"/>
  <c r="S17" i="31"/>
  <c r="O19" i="27"/>
  <c r="A11" i="35"/>
  <c r="A12" i="35"/>
  <c r="A14" i="19"/>
  <c r="A12" i="19"/>
  <c r="A11" i="19"/>
  <c r="O22" i="27"/>
  <c r="O12" i="27"/>
  <c r="O21" i="27"/>
  <c r="Q12" i="2"/>
  <c r="S14" i="31"/>
  <c r="S20" i="31"/>
  <c r="S21" i="31"/>
  <c r="S19" i="31"/>
  <c r="O14" i="27"/>
  <c r="Q17" i="2"/>
  <c r="S12" i="31"/>
  <c r="S22" i="31"/>
  <c r="S16" i="31"/>
  <c r="O23" i="27"/>
  <c r="Q14" i="2"/>
  <c r="O15" i="27"/>
  <c r="O20" i="27"/>
  <c r="Q18" i="2"/>
  <c r="S13" i="31"/>
  <c r="S18" i="31"/>
  <c r="S11" i="31"/>
  <c r="S15" i="31"/>
  <c r="Q15" i="2"/>
  <c r="Q16" i="2"/>
  <c r="Q19" i="2"/>
  <c r="Q11" i="2"/>
  <c r="M37" i="30"/>
  <c r="O37" i="30"/>
  <c r="E24" i="31"/>
  <c r="Y28" i="9"/>
  <c r="F35" i="9"/>
  <c r="M58" i="24"/>
  <c r="G58" i="24"/>
  <c r="AA35" i="25"/>
  <c r="T11" i="13"/>
  <c r="I58" i="24"/>
  <c r="V30" i="24"/>
  <c r="E58" i="24"/>
  <c r="Q58" i="24"/>
  <c r="U33" i="36"/>
  <c r="U30" i="34"/>
  <c r="U33" i="34"/>
  <c r="U29" i="34"/>
  <c r="U25" i="34"/>
  <c r="U21" i="34"/>
  <c r="I24" i="31"/>
  <c r="G24" i="31"/>
  <c r="K24" i="31"/>
  <c r="T12" i="2"/>
  <c r="AA51" i="25"/>
  <c r="U22" i="34"/>
  <c r="L35" i="9"/>
  <c r="R20" i="27"/>
  <c r="I48" i="26"/>
  <c r="U27" i="34"/>
  <c r="U23" i="34"/>
  <c r="U26" i="34"/>
  <c r="U32" i="34"/>
  <c r="U28" i="34"/>
  <c r="U31" i="34"/>
  <c r="U24" i="34"/>
  <c r="V17" i="31"/>
  <c r="V19" i="31"/>
  <c r="V12" i="30"/>
  <c r="V22" i="30"/>
  <c r="V18" i="30"/>
  <c r="V21" i="30"/>
  <c r="V15" i="30"/>
  <c r="V14" i="30"/>
  <c r="V11" i="30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31" i="28"/>
  <c r="X29" i="28"/>
  <c r="X26" i="28"/>
  <c r="V17" i="24"/>
  <c r="V13" i="24"/>
  <c r="V40" i="24"/>
  <c r="V37" i="24"/>
  <c r="V31" i="24"/>
  <c r="V33" i="24"/>
  <c r="V28" i="24"/>
  <c r="V39" i="24"/>
  <c r="V36" i="24"/>
  <c r="V14" i="24"/>
  <c r="V49" i="24"/>
  <c r="V25" i="24"/>
  <c r="V29" i="24"/>
  <c r="V32" i="24"/>
  <c r="V22" i="24"/>
  <c r="V52" i="24"/>
  <c r="V43" i="24"/>
  <c r="V53" i="24"/>
  <c r="V50" i="24"/>
  <c r="V16" i="24"/>
  <c r="V51" i="24"/>
  <c r="V12" i="24"/>
  <c r="V26" i="24"/>
  <c r="V34" i="24"/>
  <c r="V21" i="24"/>
  <c r="V56" i="24"/>
  <c r="V41" i="24"/>
  <c r="V54" i="24"/>
  <c r="V19" i="24"/>
  <c r="V20" i="24"/>
  <c r="V38" i="24"/>
  <c r="V45" i="24"/>
  <c r="V23" i="24"/>
  <c r="V42" i="24"/>
  <c r="V48" i="24"/>
  <c r="V47" i="24"/>
  <c r="T17" i="13"/>
  <c r="T23" i="13"/>
  <c r="T14" i="13"/>
  <c r="T24" i="13"/>
  <c r="T19" i="13"/>
  <c r="T16" i="13"/>
  <c r="T12" i="13"/>
  <c r="T20" i="13"/>
  <c r="T18" i="13"/>
  <c r="T13" i="13"/>
  <c r="T21" i="13"/>
  <c r="T15" i="13"/>
  <c r="T22" i="13"/>
  <c r="R36" i="26"/>
  <c r="R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2" i="34"/>
  <c r="U14" i="34"/>
  <c r="U15" i="34"/>
  <c r="U16" i="34"/>
  <c r="U17" i="34"/>
  <c r="U18" i="34"/>
  <c r="U19" i="34"/>
  <c r="U13" i="34"/>
  <c r="Z48" i="29"/>
  <c r="Z29" i="29"/>
  <c r="Z38" i="29"/>
  <c r="Z41" i="29"/>
  <c r="Z40" i="29"/>
  <c r="Z42" i="29"/>
  <c r="Z50" i="29"/>
  <c r="Z49" i="29"/>
  <c r="Z52" i="29"/>
  <c r="O54" i="29"/>
  <c r="AC12" i="7"/>
  <c r="AD12" i="7" s="1"/>
  <c r="K21" i="2"/>
  <c r="E21" i="2"/>
  <c r="U24" i="7"/>
  <c r="O24" i="7"/>
  <c r="Z29" i="30"/>
  <c r="Z33" i="30"/>
  <c r="Z35" i="30"/>
  <c r="Z31" i="30"/>
  <c r="Z22" i="30"/>
  <c r="Z25" i="30"/>
  <c r="Z27" i="30"/>
  <c r="Z32" i="30"/>
  <c r="Z12" i="30"/>
  <c r="Z24" i="30"/>
  <c r="Z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6" i="26"/>
  <c r="R25" i="26"/>
  <c r="R16" i="26"/>
  <c r="R23" i="26"/>
  <c r="R24" i="26"/>
  <c r="R31" i="26"/>
  <c r="R33" i="26"/>
  <c r="R39" i="26"/>
  <c r="K58" i="24"/>
  <c r="O58" i="24"/>
  <c r="W24" i="7"/>
  <c r="S24" i="7"/>
  <c r="I24" i="7"/>
  <c r="E48" i="26"/>
  <c r="G48" i="26"/>
  <c r="A14" i="24"/>
  <c r="V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Q37" i="30"/>
  <c r="AA43" i="25"/>
  <c r="G26" i="13"/>
  <c r="O26" i="13"/>
  <c r="I26" i="13"/>
  <c r="K26" i="13"/>
  <c r="E26" i="13"/>
  <c r="M26" i="13"/>
  <c r="R11" i="26"/>
  <c r="R19" i="26"/>
  <c r="R32" i="26"/>
  <c r="R15" i="26"/>
  <c r="K48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Z17" i="30"/>
  <c r="Z18" i="30"/>
  <c r="Z20" i="30"/>
  <c r="Z23" i="30"/>
  <c r="Z34" i="30"/>
  <c r="Z28" i="30"/>
  <c r="Z13" i="30"/>
  <c r="Z16" i="30"/>
  <c r="Z14" i="30"/>
  <c r="Z15" i="30"/>
  <c r="Z19" i="30"/>
  <c r="Z26" i="30"/>
  <c r="AD14" i="7"/>
  <c r="G24" i="7"/>
  <c r="Z16" i="29"/>
  <c r="Z15" i="29"/>
  <c r="Z33" i="29"/>
  <c r="Z32" i="29"/>
  <c r="Z12" i="29"/>
  <c r="Z11" i="29"/>
  <c r="T16" i="2"/>
  <c r="T13" i="2"/>
  <c r="T15" i="2"/>
  <c r="T19" i="2"/>
  <c r="T14" i="2"/>
  <c r="T11" i="2"/>
  <c r="T17" i="2"/>
  <c r="T18" i="2"/>
  <c r="V13" i="31"/>
  <c r="V15" i="31"/>
  <c r="A18" i="24"/>
  <c r="V11" i="24"/>
  <c r="V27" i="24"/>
  <c r="V15" i="24"/>
  <c r="V55" i="24"/>
  <c r="V44" i="24"/>
  <c r="V46" i="24"/>
  <c r="V35" i="24"/>
  <c r="V18" i="24"/>
  <c r="V11" i="31"/>
  <c r="V18" i="31"/>
  <c r="V12" i="31"/>
  <c r="V16" i="31"/>
  <c r="Z21" i="30"/>
  <c r="G37" i="30"/>
  <c r="S37" i="30"/>
  <c r="I37" i="30"/>
  <c r="E37" i="30"/>
  <c r="Z11" i="30"/>
  <c r="M24" i="7"/>
  <c r="E24" i="7"/>
  <c r="AD18" i="7"/>
  <c r="AD22" i="7"/>
  <c r="AD17" i="7"/>
  <c r="AD11" i="7"/>
  <c r="AD16" i="7"/>
  <c r="AD13" i="7"/>
  <c r="AD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<sst xmlns="http://schemas.openxmlformats.org/spreadsheetml/2006/main" count="1098" uniqueCount="280">
  <si>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</si>
  <si>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</si>
  <si>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</si>
  <si>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</si>
  <si>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</si>
  <si>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</si>
  <si>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</si>
  <si>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</si>
  <si>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</si>
  <si>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</si>
  <si>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</si>
  <si>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</si>
  <si>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</si>
  <si>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</si>
  <si>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</si>
  <si>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</si>
  <si>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</si>
  <si>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</si>
  <si>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</si>
  <si>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</si>
  <si>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</si>
  <si>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</si>
  <si>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</si>
  <si>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</si>
  <si>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</si>
  <si>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</si>
  <si>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</si>
  <si>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</si>
  <si>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</si>
  <si>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</si>
  <si>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</si>
  <si>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</si>
  <si>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Classement Fleuret Dames M15</t>
  </si>
  <si>
    <t>Classement Fleuret Hommes M15</t>
  </si>
  <si>
    <t>10_11/02/2024</t>
  </si>
  <si>
    <t>Classement Fleuret Dames M17</t>
  </si>
  <si>
    <t>Classement Fleuret Hommes M17</t>
  </si>
  <si>
    <t>04-05/11/2023</t>
  </si>
  <si>
    <t>23-24/03/2024</t>
  </si>
  <si>
    <t>Classement Fleuret  Dames M20</t>
  </si>
  <si>
    <t>Classement fleuret Hommes M20</t>
  </si>
  <si>
    <t>Classement Fleuret Dames Senior</t>
  </si>
  <si>
    <t>Classement Fleuret hommes Senior</t>
  </si>
  <si>
    <t xml:space="preserve">CN 1 </t>
  </si>
  <si>
    <t>Classement Fleuret Dames Vétérans</t>
  </si>
  <si>
    <t>CN 2 Le Mée</t>
  </si>
  <si>
    <t>2-3/12/2023</t>
  </si>
  <si>
    <t>CN 3 Faches Thumesnil</t>
  </si>
  <si>
    <t>20-21/01/2024</t>
  </si>
  <si>
    <t xml:space="preserve">Championnat de Bretagne Rennes </t>
  </si>
  <si>
    <t xml:space="preserve">CN 4 Dijon </t>
  </si>
  <si>
    <t>2-3/03/2024</t>
  </si>
  <si>
    <t xml:space="preserve">Championnatde France  L'Aigle </t>
  </si>
  <si>
    <t>29-30/06/2024</t>
  </si>
  <si>
    <t>RENNES ERM</t>
  </si>
  <si>
    <t>14-15/12/2024</t>
  </si>
  <si>
    <t xml:space="preserve">CN1 Compiegne </t>
  </si>
  <si>
    <t>CN2 Herouville</t>
  </si>
  <si>
    <t>CE Faches Thumesnil</t>
  </si>
  <si>
    <t xml:space="preserve">Championnatde France  </t>
  </si>
  <si>
    <t>Championnat de Bretgane</t>
  </si>
  <si>
    <t xml:space="preserve">Cn 5 rennes </t>
  </si>
  <si>
    <t xml:space="preserve">Coupe de Bretagne  </t>
  </si>
  <si>
    <t xml:space="preserve">CN 5 Rennes </t>
  </si>
  <si>
    <t>Challenge de Poitiers</t>
  </si>
  <si>
    <t>27-28/09/2025</t>
  </si>
  <si>
    <t>RABEC</t>
  </si>
  <si>
    <t>Mathilde</t>
  </si>
  <si>
    <t>Rennes ERM</t>
  </si>
  <si>
    <t>CARPENTIER</t>
  </si>
  <si>
    <t>Yuna</t>
  </si>
  <si>
    <t>RACAPE</t>
  </si>
  <si>
    <t>Oscar</t>
  </si>
  <si>
    <t>UEDA</t>
  </si>
  <si>
    <t>Théo</t>
  </si>
  <si>
    <t>Lannion ASPTT</t>
  </si>
  <si>
    <t>CURIS-TOBY</t>
  </si>
  <si>
    <t>Marin</t>
  </si>
  <si>
    <t>GUEPIN</t>
  </si>
  <si>
    <t>Léopold</t>
  </si>
  <si>
    <t>MERLY</t>
  </si>
  <si>
    <t>Domitille</t>
  </si>
  <si>
    <t>CURIS-THOBY</t>
  </si>
  <si>
    <t>Laena</t>
  </si>
  <si>
    <t>Naïa</t>
  </si>
  <si>
    <t>COPY-TÉHARD</t>
  </si>
  <si>
    <t>Margaux</t>
  </si>
  <si>
    <t>MORVAN</t>
  </si>
  <si>
    <t>Erwan</t>
  </si>
  <si>
    <t>BORDERIEUX</t>
  </si>
  <si>
    <t>Loann</t>
  </si>
  <si>
    <t>LERAY</t>
  </si>
  <si>
    <t>Ziad</t>
  </si>
  <si>
    <t>NOYAL CHATILLON</t>
  </si>
  <si>
    <t>DE PLUVIÉ</t>
  </si>
  <si>
    <t>Loys</t>
  </si>
  <si>
    <t>Chalenneg de Poitiers</t>
  </si>
  <si>
    <t>PENNARUN</t>
  </si>
  <si>
    <t>Romain</t>
  </si>
  <si>
    <t>COMMEUREUC</t>
  </si>
  <si>
    <t>Camille</t>
  </si>
  <si>
    <t>GALIM</t>
  </si>
  <si>
    <t>Killian</t>
  </si>
  <si>
    <t>DAUTANCOURT</t>
  </si>
  <si>
    <t>Cedric</t>
  </si>
  <si>
    <t>BIBOUD</t>
  </si>
  <si>
    <t>Florian</t>
  </si>
  <si>
    <t>BARBÉ</t>
  </si>
  <si>
    <t>Mathieu</t>
  </si>
  <si>
    <t>Challenge Pen Ar Bed</t>
  </si>
  <si>
    <t>MALEK</t>
  </si>
  <si>
    <t>Aylan</t>
  </si>
  <si>
    <t>Quimper EC</t>
  </si>
  <si>
    <t>MICHEL</t>
  </si>
  <si>
    <t>Guillaume</t>
  </si>
  <si>
    <t>ENGELSPACH</t>
  </si>
  <si>
    <t>Andie</t>
  </si>
  <si>
    <t>PONCET</t>
  </si>
  <si>
    <t>Pénélope</t>
  </si>
  <si>
    <t>NADAL</t>
  </si>
  <si>
    <t>Gwen</t>
  </si>
  <si>
    <t>D'ORAZIO</t>
  </si>
  <si>
    <t>Mila</t>
  </si>
  <si>
    <t xml:space="preserve">CN 1 Paris </t>
  </si>
  <si>
    <t>Billel</t>
  </si>
  <si>
    <t>QUIMPER EC</t>
  </si>
  <si>
    <t>CN 1 Paris</t>
  </si>
  <si>
    <t>MERCELLUS</t>
  </si>
  <si>
    <t>Joachim</t>
  </si>
  <si>
    <t>TARIN</t>
  </si>
  <si>
    <t>Cléonise</t>
  </si>
  <si>
    <t>VERDIER</t>
  </si>
  <si>
    <t>Elisabeth</t>
  </si>
  <si>
    <t xml:space="preserve">Challenge Hérouville </t>
  </si>
  <si>
    <t>HELOU</t>
  </si>
  <si>
    <t>Théotime</t>
  </si>
  <si>
    <t>Noyal Chatillon</t>
  </si>
  <si>
    <t>GRATAS</t>
  </si>
  <si>
    <t>Romane</t>
  </si>
  <si>
    <t>Challenge Hérouville</t>
  </si>
  <si>
    <t>Challenge  Hérouville</t>
  </si>
  <si>
    <t>LESUR</t>
  </si>
  <si>
    <t>Clément</t>
  </si>
  <si>
    <t>Gatien</t>
  </si>
  <si>
    <t>RAHMANI</t>
  </si>
  <si>
    <t>Farès</t>
  </si>
  <si>
    <t>Classement Fleuret Hommes Vétérans1</t>
  </si>
  <si>
    <t>Classement Fleuret Hommes Vétérans. 3</t>
  </si>
  <si>
    <t>Classement Fleuret Hommes Vétérans 2</t>
  </si>
  <si>
    <t>CN1 Hérouville</t>
  </si>
  <si>
    <t>LEMAITRE</t>
  </si>
  <si>
    <t>Benjamin</t>
  </si>
  <si>
    <t>LANNION ASPTT</t>
  </si>
  <si>
    <t>SZUBA</t>
  </si>
  <si>
    <t>François</t>
  </si>
  <si>
    <t>CN 2 henin Beaumont</t>
  </si>
  <si>
    <t>CN 2Hénon- Beaumont</t>
  </si>
  <si>
    <t>CN2 Valence</t>
  </si>
  <si>
    <t>CN 2 Valence</t>
  </si>
  <si>
    <t>Marthe</t>
  </si>
  <si>
    <t>Challenge scaramouche</t>
  </si>
  <si>
    <t>MORENO</t>
  </si>
  <si>
    <t>Gabriel</t>
  </si>
  <si>
    <t xml:space="preserve">Challenge Scaramouche </t>
  </si>
  <si>
    <t>THOMASSIN</t>
  </si>
  <si>
    <t>Zoé</t>
  </si>
  <si>
    <t>Challenge Scaramouche</t>
  </si>
  <si>
    <t>RACAPÉ</t>
  </si>
  <si>
    <t>OSCAR</t>
  </si>
  <si>
    <t>NARDI</t>
  </si>
  <si>
    <t>Arthur</t>
  </si>
  <si>
    <t>MOMENCEAU</t>
  </si>
  <si>
    <t>Anaé</t>
  </si>
  <si>
    <t>Challenge Duguesclin</t>
  </si>
  <si>
    <t>AINS</t>
  </si>
  <si>
    <t>Alicia</t>
  </si>
  <si>
    <t>GUINGAMP</t>
  </si>
  <si>
    <t>PARES</t>
  </si>
  <si>
    <t>Quentin</t>
  </si>
  <si>
    <t>GUILLEMIN</t>
  </si>
  <si>
    <t>Vincent</t>
  </si>
  <si>
    <t>JAN</t>
  </si>
  <si>
    <t>Martin</t>
  </si>
  <si>
    <t>FER</t>
  </si>
  <si>
    <t>Korantin</t>
  </si>
  <si>
    <t>Erwann</t>
  </si>
  <si>
    <t>Makoto</t>
  </si>
  <si>
    <t>HENRY</t>
  </si>
  <si>
    <t>Valentin</t>
  </si>
  <si>
    <t>Loan</t>
  </si>
  <si>
    <t>ANASTACIO</t>
  </si>
  <si>
    <t>Joy</t>
  </si>
  <si>
    <t>MARC</t>
  </si>
  <si>
    <t>Elise</t>
  </si>
  <si>
    <t>DERRIEN</t>
  </si>
  <si>
    <t>Diane</t>
  </si>
  <si>
    <t>HARDY</t>
  </si>
  <si>
    <t>Gwendoline</t>
  </si>
  <si>
    <t>DINAN</t>
  </si>
  <si>
    <t>LEGROS</t>
  </si>
  <si>
    <t>Eliot</t>
  </si>
  <si>
    <t>JAGLIN</t>
  </si>
  <si>
    <t>Maxandre</t>
  </si>
  <si>
    <t>HAMELIN</t>
  </si>
  <si>
    <t>Josselin</t>
  </si>
  <si>
    <t>SEGON PAITEL</t>
  </si>
  <si>
    <t>Loeva</t>
  </si>
  <si>
    <t>Ewen</t>
  </si>
  <si>
    <t>ENGLER</t>
  </si>
  <si>
    <t>Antoine</t>
  </si>
  <si>
    <t>GOUGEON</t>
  </si>
  <si>
    <t>Marius</t>
  </si>
  <si>
    <t>LAURENS</t>
  </si>
  <si>
    <t>Amaury</t>
  </si>
  <si>
    <t>KREBS</t>
  </si>
  <si>
    <t>Thais</t>
  </si>
  <si>
    <t>MANAC'H</t>
  </si>
  <si>
    <t>Lannion Asptt</t>
  </si>
  <si>
    <t>LEROY KERDERIEN</t>
  </si>
  <si>
    <t>Samuel</t>
  </si>
  <si>
    <t>COURTEL</t>
  </si>
  <si>
    <t>Romuald</t>
  </si>
  <si>
    <t>DUVAL</t>
  </si>
  <si>
    <t>Simon</t>
  </si>
  <si>
    <t>EVEN</t>
  </si>
  <si>
    <t>Julian</t>
  </si>
  <si>
    <t>ANET</t>
  </si>
  <si>
    <t>Nolan</t>
  </si>
  <si>
    <t>ROSAIS</t>
  </si>
  <si>
    <t>Hugo</t>
  </si>
  <si>
    <t>STOECKEL</t>
  </si>
  <si>
    <t>Marceau</t>
  </si>
  <si>
    <t>LE ROUX</t>
  </si>
  <si>
    <t>Elouan</t>
  </si>
  <si>
    <t>Guingamp</t>
  </si>
  <si>
    <t>VALERIO</t>
  </si>
  <si>
    <t>Ruben</t>
  </si>
  <si>
    <t>ALEOGENIA</t>
  </si>
  <si>
    <t>Evania</t>
  </si>
  <si>
    <t>OUMAROU</t>
  </si>
  <si>
    <t>Ikham</t>
  </si>
  <si>
    <t>CHAPELLE</t>
  </si>
  <si>
    <t>Mahalia</t>
  </si>
  <si>
    <t>LE MARCHAND</t>
  </si>
  <si>
    <t>Rozenn</t>
  </si>
  <si>
    <t>SCHWEITZER LEGUILLON</t>
  </si>
  <si>
    <t>Suzanne</t>
  </si>
  <si>
    <t>HERVÉ-LE-BRAS</t>
  </si>
  <si>
    <t>Owen</t>
  </si>
  <si>
    <t>PIQUET</t>
  </si>
  <si>
    <t>Loric</t>
  </si>
  <si>
    <t>DENEUVILLE EVEN</t>
  </si>
  <si>
    <t>Gabin</t>
  </si>
  <si>
    <t>VASSORT</t>
  </si>
  <si>
    <t>Augustin</t>
  </si>
  <si>
    <t>Rayan</t>
  </si>
  <si>
    <t>CRESPO BOUVRAIS</t>
  </si>
  <si>
    <t>Enzo</t>
  </si>
  <si>
    <t>PERROT</t>
  </si>
  <si>
    <t>Emilien</t>
  </si>
  <si>
    <t>BERMIS</t>
  </si>
  <si>
    <t>DELGADO</t>
  </si>
  <si>
    <t>Giulia</t>
  </si>
  <si>
    <t>LETARNEC</t>
  </si>
  <si>
    <t>ANNA</t>
  </si>
  <si>
    <t>H2036 Ligue Hénon</t>
  </si>
  <si>
    <t>COTTIN</t>
  </si>
  <si>
    <t>Maëlyss</t>
  </si>
  <si>
    <t>LAGEISTE</t>
  </si>
  <si>
    <t>Solene</t>
  </si>
  <si>
    <t>ST BRIEUC</t>
  </si>
  <si>
    <t>LE PROVOST</t>
  </si>
  <si>
    <t>Pauline</t>
  </si>
  <si>
    <t>GONCE</t>
  </si>
  <si>
    <t>Aya</t>
  </si>
  <si>
    <t>LE SUR</t>
  </si>
  <si>
    <t>DAVY</t>
  </si>
  <si>
    <t>Jacques</t>
  </si>
  <si>
    <t>MACÉ-LETOQUART</t>
  </si>
  <si>
    <t>Aaron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</si>
</sst>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6F9E-A9E5-AA46-8805-EFA9E6B0A0CD}">
  <dimension ref="A1:V34"/>
  <sheetViews>
    <sheetView workbookViewId="0">
      <pane xSplit="3" ySplit="10" topLeftCell="J11" activePane="bottomRight" state="frozenSplit"/>
      <selection activeCell="B6" sqref="B6"/>
      <selection pane="topRight" activeCell="B6" sqref="B6"/>
      <selection pane="bottomLeft" activeCell="B6" sqref="B6"/>
      <selection pane="bottomRight" activeCell="S6" sqref="S6:T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4" t="s">
        <v>147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5" t="s">
        <v>149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2" x14ac:dyDescent="0.2">
      <c r="D7" s="1" t="s">
        <v>10</v>
      </c>
      <c r="E7" s="36">
        <v>4</v>
      </c>
      <c r="F7" s="37"/>
      <c r="G7" s="36"/>
      <c r="H7" s="37"/>
      <c r="I7" s="36"/>
      <c r="J7" s="37"/>
      <c r="K7" s="36"/>
      <c r="L7" s="37"/>
      <c r="M7" s="36"/>
      <c r="N7" s="37"/>
      <c r="O7" s="36"/>
      <c r="P7" s="37"/>
      <c r="Q7" s="36"/>
      <c r="R7" s="37"/>
      <c r="S7" s="36"/>
      <c r="T7" s="37"/>
    </row>
    <row r="8" spans="1:22" x14ac:dyDescent="0.2">
      <c r="D8" s="1" t="s">
        <v>1</v>
      </c>
      <c r="E8" s="38">
        <v>45955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2" x14ac:dyDescent="0.2">
      <c r="D9" s="1" t="s">
        <v>2</v>
      </c>
      <c r="E9" s="35">
        <v>13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153</v>
      </c>
      <c r="C11" s="27" t="s">
        <v>154</v>
      </c>
      <c r="D11" s="27" t="s">
        <v>54</v>
      </c>
      <c r="E11" s="29">
        <v>6</v>
      </c>
      <c r="F11" s="29">
        <f>IF(E11=0,,($E$9-E11)*$E$7*100/$E$9)</f>
        <v>215.38461538461539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215.38461538461539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9" t="s">
        <v>11</v>
      </c>
      <c r="B34" s="39"/>
      <c r="C34" s="40"/>
      <c r="E34">
        <f>COUNTA(E11:E33)</f>
        <v>1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M9:N9"/>
    <mergeCell ref="O9:P9"/>
    <mergeCell ref="A34:C34"/>
    <mergeCell ref="E9:F9"/>
    <mergeCell ref="G9:H9"/>
    <mergeCell ref="I9:J9"/>
    <mergeCell ref="K9:L9"/>
    <mergeCell ref="O8:P8"/>
    <mergeCell ref="Q8:R8"/>
    <mergeCell ref="S8:T8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G11" activePane="bottomRight" state="frozenSplit"/>
      <selection activeCell="F16" sqref="F16"/>
      <selection pane="topRight" activeCell="F16" sqref="F16"/>
      <selection pane="bottomLeft" activeCell="F16" sqref="F16"/>
      <selection pane="bottomRight" activeCell="L22" sqref="L2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5" customWidth="1"/>
    <col min="22" max="22" width="18.33203125" bestFit="1" customWidth="1"/>
    <col min="23" max="23" width="12.33203125" customWidth="1"/>
    <col min="24" max="24" width="18.33203125" bestFit="1" customWidth="1"/>
    <col min="25" max="25" width="15.5" bestFit="1" customWidth="1"/>
    <col min="26" max="26" width="19.83203125" bestFit="1" customWidth="1"/>
  </cols>
  <sheetData>
    <row r="1" spans="1:30" ht="31" x14ac:dyDescent="0.35">
      <c r="A1" s="34" t="s">
        <v>35</v>
      </c>
      <c r="B1" s="34"/>
      <c r="C1" s="34"/>
      <c r="D1" s="34"/>
      <c r="E1" s="34"/>
      <c r="F1" s="34"/>
      <c r="G1" s="34"/>
      <c r="H1" s="34"/>
    </row>
    <row r="2" spans="1:30" x14ac:dyDescent="0.2">
      <c r="E2" s="44" t="s">
        <v>15</v>
      </c>
      <c r="F2" s="44"/>
      <c r="G2" s="14">
        <f>COUNTA(B11:B22)</f>
        <v>11</v>
      </c>
    </row>
    <row r="3" spans="1:30" x14ac:dyDescent="0.2">
      <c r="E3" s="44" t="s">
        <v>17</v>
      </c>
      <c r="F3" s="44"/>
      <c r="G3" s="14">
        <f>COUNTA(E8:Z8)</f>
        <v>4</v>
      </c>
    </row>
    <row r="4" spans="1:30" x14ac:dyDescent="0.2">
      <c r="A4" s="10"/>
      <c r="B4" s="11" t="s">
        <v>14</v>
      </c>
      <c r="C4" s="3"/>
    </row>
    <row r="6" spans="1:30" x14ac:dyDescent="0.2">
      <c r="D6" s="1" t="s">
        <v>0</v>
      </c>
      <c r="E6" s="35" t="s">
        <v>64</v>
      </c>
      <c r="F6" s="35"/>
      <c r="G6" s="35" t="s">
        <v>126</v>
      </c>
      <c r="H6" s="35"/>
      <c r="I6" s="35" t="s">
        <v>163</v>
      </c>
      <c r="J6" s="35"/>
      <c r="K6" s="35" t="s">
        <v>173</v>
      </c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30" x14ac:dyDescent="0.2">
      <c r="D7" s="1" t="s">
        <v>10</v>
      </c>
      <c r="E7" s="36">
        <v>2</v>
      </c>
      <c r="F7" s="37"/>
      <c r="G7" s="36">
        <v>5</v>
      </c>
      <c r="H7" s="37"/>
      <c r="I7" s="36">
        <v>2</v>
      </c>
      <c r="J7" s="37"/>
      <c r="K7" s="36">
        <v>2</v>
      </c>
      <c r="L7" s="37"/>
      <c r="M7" s="36"/>
      <c r="N7" s="37"/>
      <c r="O7" s="36"/>
      <c r="P7" s="37"/>
      <c r="Q7" s="36"/>
      <c r="R7" s="37"/>
      <c r="S7" s="36"/>
      <c r="T7" s="37"/>
      <c r="U7" s="36"/>
      <c r="V7" s="37"/>
      <c r="W7" s="36"/>
      <c r="X7" s="37"/>
      <c r="Y7" s="36"/>
      <c r="Z7" s="37"/>
    </row>
    <row r="8" spans="1:30" x14ac:dyDescent="0.2">
      <c r="D8" s="1" t="s">
        <v>1</v>
      </c>
      <c r="E8" s="38" t="s">
        <v>65</v>
      </c>
      <c r="F8" s="38"/>
      <c r="G8" s="38">
        <v>45949</v>
      </c>
      <c r="H8" s="38"/>
      <c r="I8" s="38">
        <v>45977</v>
      </c>
      <c r="J8" s="38"/>
      <c r="K8" s="38">
        <v>45984</v>
      </c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C8" s="14"/>
    </row>
    <row r="9" spans="1:30" x14ac:dyDescent="0.2">
      <c r="D9" s="1" t="s">
        <v>2</v>
      </c>
      <c r="E9" s="35">
        <v>29</v>
      </c>
      <c r="F9" s="35"/>
      <c r="G9" s="35">
        <v>158</v>
      </c>
      <c r="H9" s="35"/>
      <c r="I9" s="35">
        <v>19</v>
      </c>
      <c r="J9" s="35"/>
      <c r="K9" s="35">
        <v>8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3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2">
      <c r="A11" s="22">
        <f t="shared" ref="A11:A18" si="0">AB11</f>
        <v>1</v>
      </c>
      <c r="B11" s="13" t="s">
        <v>80</v>
      </c>
      <c r="C11" s="13" t="s">
        <v>81</v>
      </c>
      <c r="D11" s="13" t="s">
        <v>54</v>
      </c>
      <c r="E11" s="13">
        <v>6</v>
      </c>
      <c r="F11" s="19">
        <f t="shared" ref="F11:F18" si="1">IF(E11=0,,($E$9-E11)*$E$7*100/$E$9)</f>
        <v>158.62068965517241</v>
      </c>
      <c r="G11" s="13">
        <v>94</v>
      </c>
      <c r="H11" s="19">
        <f t="shared" ref="H11:H18" si="2">IF(G11=0,,($G$9-G11)*$G$7*100/$G$9)</f>
        <v>202.53164556962025</v>
      </c>
      <c r="I11" s="13">
        <v>3</v>
      </c>
      <c r="J11" s="19">
        <f t="shared" ref="J11:J18" si="3">IF(I11=0,,($I$9-I11)*$I$7*100/$I$9)</f>
        <v>168.42105263157896</v>
      </c>
      <c r="K11" s="13">
        <v>1</v>
      </c>
      <c r="L11" s="19">
        <f>IF(K11=0,,($K$9-K11)*$K$7*100/$K$9)</f>
        <v>175</v>
      </c>
      <c r="M11" s="27"/>
      <c r="N11" s="29">
        <f t="shared" ref="N11:N18" si="4">IF(M11=0,,($M$9-M11)*$M$7*100/$M$9)</f>
        <v>0</v>
      </c>
      <c r="O11" s="27"/>
      <c r="P11" s="29">
        <f t="shared" ref="P11:P18" si="5">IF(O11=0,,($O$9-O11)*$O$7*100/$O$9)</f>
        <v>0</v>
      </c>
      <c r="Q11" s="27"/>
      <c r="R11" s="29">
        <f t="shared" ref="R11:R16" si="6">IF(Q11=0,,($Q$9-Q11)*$Q$7*100/$Q$9)</f>
        <v>0</v>
      </c>
      <c r="S11" s="6"/>
      <c r="T11" s="19">
        <f t="shared" ref="T11:T18" si="7">IF(S11=0,,($S$9-S11)*$S$7*100/$S$9)</f>
        <v>0</v>
      </c>
      <c r="U11" s="6"/>
      <c r="V11" s="29">
        <f t="shared" ref="V11:V18" si="8">IF(U11=0,,($U$9-U11)*$U$7*100/$U$9)</f>
        <v>0</v>
      </c>
      <c r="W11" s="6"/>
      <c r="X11" s="19">
        <f t="shared" ref="X11:X18" si="9">IF(W11=0,,($W$9-W11)*$W$7*100/$W$9)</f>
        <v>0</v>
      </c>
      <c r="Y11" s="6"/>
      <c r="Z11" s="7">
        <f t="shared" ref="Z11:Z18" si="10">IF(Y11=0,,($Y$9-Y11)*$Y$7*100/$Y$9)</f>
        <v>0</v>
      </c>
      <c r="AA11" s="8">
        <f t="shared" ref="AA11:AA20" si="11">SUM(F11+H11+J11+L11+N11+P11+R11+T11+X11)</f>
        <v>704.5733878563716</v>
      </c>
      <c r="AB11" s="6">
        <f t="shared" ref="AB11:AB22" si="12">ROW(B11)-10</f>
        <v>1</v>
      </c>
      <c r="AC11" s="6">
        <f>COUNTA(E11,G11,I11,M11,S11,U11,#REF!,Y11,W11)</f>
        <v>4</v>
      </c>
      <c r="AD11" s="16">
        <f t="shared" ref="AD11:AD21" si="13">AC11/$G$3</f>
        <v>1</v>
      </c>
    </row>
    <row r="12" spans="1:30" x14ac:dyDescent="0.2">
      <c r="A12" s="22">
        <f t="shared" si="0"/>
        <v>2</v>
      </c>
      <c r="B12" s="13" t="s">
        <v>129</v>
      </c>
      <c r="C12" s="13" t="s">
        <v>130</v>
      </c>
      <c r="D12" s="13" t="s">
        <v>54</v>
      </c>
      <c r="E12" s="13"/>
      <c r="F12" s="19">
        <f t="shared" si="1"/>
        <v>0</v>
      </c>
      <c r="G12" s="13">
        <v>12</v>
      </c>
      <c r="H12" s="19">
        <f t="shared" si="2"/>
        <v>462.02531645569621</v>
      </c>
      <c r="I12" s="13"/>
      <c r="J12" s="19">
        <f t="shared" si="3"/>
        <v>0</v>
      </c>
      <c r="K12" s="13"/>
      <c r="L12" s="19">
        <f t="shared" ref="L12:L22" si="14">IF(K12=0,,($K$9-K12)*$K$7*100/$K$9)</f>
        <v>0</v>
      </c>
      <c r="M12" s="27"/>
      <c r="N12" s="29">
        <f t="shared" si="4"/>
        <v>0</v>
      </c>
      <c r="O12" s="27"/>
      <c r="P12" s="29">
        <f t="shared" si="5"/>
        <v>0</v>
      </c>
      <c r="Q12" s="27"/>
      <c r="R12" s="29">
        <f t="shared" si="6"/>
        <v>0</v>
      </c>
      <c r="S12" s="6"/>
      <c r="T12" s="19">
        <f t="shared" si="7"/>
        <v>0</v>
      </c>
      <c r="U12" s="6"/>
      <c r="V12" s="29">
        <f t="shared" si="8"/>
        <v>0</v>
      </c>
      <c r="W12" s="6"/>
      <c r="X12" s="19">
        <f t="shared" si="9"/>
        <v>0</v>
      </c>
      <c r="Y12" s="6"/>
      <c r="Z12" s="7">
        <f t="shared" si="10"/>
        <v>0</v>
      </c>
      <c r="AA12" s="8">
        <f t="shared" si="11"/>
        <v>462.02531645569621</v>
      </c>
      <c r="AB12" s="6">
        <f t="shared" si="12"/>
        <v>2</v>
      </c>
      <c r="AC12" s="6">
        <f>COUNTA(E12,G12,I12,M12,S12,U12,#REF!,Y12,W12)</f>
        <v>2</v>
      </c>
      <c r="AD12" s="16">
        <f t="shared" si="13"/>
        <v>0.5</v>
      </c>
    </row>
    <row r="13" spans="1:30" x14ac:dyDescent="0.2">
      <c r="A13" s="22">
        <f t="shared" si="0"/>
        <v>3</v>
      </c>
      <c r="B13" s="13" t="s">
        <v>82</v>
      </c>
      <c r="C13" s="13" t="s">
        <v>84</v>
      </c>
      <c r="D13" s="13" t="s">
        <v>54</v>
      </c>
      <c r="E13" s="13">
        <v>17</v>
      </c>
      <c r="F13" s="19">
        <f t="shared" si="1"/>
        <v>82.758620689655174</v>
      </c>
      <c r="G13" s="13">
        <v>116</v>
      </c>
      <c r="H13" s="19">
        <f t="shared" si="2"/>
        <v>132.91139240506328</v>
      </c>
      <c r="I13" s="13">
        <v>7</v>
      </c>
      <c r="J13" s="19">
        <f t="shared" si="3"/>
        <v>126.31578947368421</v>
      </c>
      <c r="K13" s="13">
        <v>3</v>
      </c>
      <c r="L13" s="19">
        <f t="shared" si="14"/>
        <v>125</v>
      </c>
      <c r="M13" s="27"/>
      <c r="N13" s="29">
        <f t="shared" si="4"/>
        <v>0</v>
      </c>
      <c r="O13" s="27"/>
      <c r="P13" s="29">
        <f t="shared" si="5"/>
        <v>0</v>
      </c>
      <c r="Q13" s="27"/>
      <c r="R13" s="29">
        <f t="shared" si="6"/>
        <v>0</v>
      </c>
      <c r="S13" s="6"/>
      <c r="T13" s="19">
        <f t="shared" si="7"/>
        <v>0</v>
      </c>
      <c r="U13" s="6"/>
      <c r="V13" s="29">
        <f t="shared" si="8"/>
        <v>0</v>
      </c>
      <c r="W13" s="6"/>
      <c r="X13" s="19">
        <f t="shared" si="9"/>
        <v>0</v>
      </c>
      <c r="Y13" s="6"/>
      <c r="Z13" s="7">
        <f t="shared" si="10"/>
        <v>0</v>
      </c>
      <c r="AA13" s="8">
        <f t="shared" si="11"/>
        <v>466.98580256840268</v>
      </c>
      <c r="AB13" s="6">
        <f t="shared" si="12"/>
        <v>3</v>
      </c>
      <c r="AC13" s="6">
        <f>COUNTA(E13,G13,I13,M13,S13,U13,#REF!,Y13,W13)</f>
        <v>4</v>
      </c>
      <c r="AD13" s="16">
        <f t="shared" si="13"/>
        <v>1</v>
      </c>
    </row>
    <row r="14" spans="1:30" x14ac:dyDescent="0.2">
      <c r="A14" s="22">
        <f t="shared" si="0"/>
        <v>4</v>
      </c>
      <c r="B14" s="13" t="s">
        <v>82</v>
      </c>
      <c r="C14" s="13" t="s">
        <v>83</v>
      </c>
      <c r="D14" s="13" t="s">
        <v>54</v>
      </c>
      <c r="E14" s="13">
        <v>15</v>
      </c>
      <c r="F14" s="19">
        <f t="shared" si="1"/>
        <v>96.551724137931032</v>
      </c>
      <c r="G14" s="13">
        <v>117</v>
      </c>
      <c r="H14" s="19">
        <f t="shared" si="2"/>
        <v>129.74683544303798</v>
      </c>
      <c r="I14" s="13">
        <v>13</v>
      </c>
      <c r="J14" s="19">
        <f t="shared" si="3"/>
        <v>63.157894736842103</v>
      </c>
      <c r="K14" s="13">
        <v>2</v>
      </c>
      <c r="L14" s="19">
        <f t="shared" si="14"/>
        <v>150</v>
      </c>
      <c r="M14" s="27"/>
      <c r="N14" s="29">
        <f t="shared" si="4"/>
        <v>0</v>
      </c>
      <c r="O14" s="27"/>
      <c r="P14" s="29">
        <f t="shared" si="5"/>
        <v>0</v>
      </c>
      <c r="Q14" s="27"/>
      <c r="R14" s="29">
        <f t="shared" si="6"/>
        <v>0</v>
      </c>
      <c r="S14" s="6"/>
      <c r="T14" s="19">
        <f t="shared" si="7"/>
        <v>0</v>
      </c>
      <c r="U14" s="6"/>
      <c r="V14" s="29">
        <f t="shared" si="8"/>
        <v>0</v>
      </c>
      <c r="W14" s="6"/>
      <c r="X14" s="19">
        <f t="shared" si="9"/>
        <v>0</v>
      </c>
      <c r="Y14" s="6"/>
      <c r="Z14" s="7">
        <f t="shared" si="10"/>
        <v>0</v>
      </c>
      <c r="AA14" s="8">
        <f t="shared" si="11"/>
        <v>439.45645431781111</v>
      </c>
      <c r="AB14" s="6">
        <f t="shared" si="12"/>
        <v>4</v>
      </c>
      <c r="AC14" s="6">
        <f>COUNTA(E14,G14,I14,M14,S14,U14,#REF!,Y14,W14)</f>
        <v>4</v>
      </c>
      <c r="AD14" s="16">
        <f t="shared" si="13"/>
        <v>1</v>
      </c>
    </row>
    <row r="15" spans="1:30" x14ac:dyDescent="0.2">
      <c r="A15" s="22">
        <f t="shared" si="0"/>
        <v>5</v>
      </c>
      <c r="B15" s="13" t="s">
        <v>85</v>
      </c>
      <c r="C15" s="13" t="s">
        <v>86</v>
      </c>
      <c r="D15" s="13" t="s">
        <v>54</v>
      </c>
      <c r="E15" s="13">
        <v>27</v>
      </c>
      <c r="F15" s="19">
        <f t="shared" si="1"/>
        <v>13.793103448275861</v>
      </c>
      <c r="G15" s="13">
        <v>144</v>
      </c>
      <c r="H15" s="19">
        <f t="shared" si="2"/>
        <v>44.303797468354432</v>
      </c>
      <c r="I15" s="13">
        <v>15</v>
      </c>
      <c r="J15" s="19">
        <f t="shared" si="3"/>
        <v>42.10526315789474</v>
      </c>
      <c r="K15" s="13">
        <v>3</v>
      </c>
      <c r="L15" s="19">
        <f t="shared" si="14"/>
        <v>125</v>
      </c>
      <c r="M15" s="27"/>
      <c r="N15" s="29">
        <f t="shared" si="4"/>
        <v>0</v>
      </c>
      <c r="O15" s="27"/>
      <c r="P15" s="29">
        <f t="shared" si="5"/>
        <v>0</v>
      </c>
      <c r="Q15" s="27"/>
      <c r="R15" s="29">
        <f t="shared" si="6"/>
        <v>0</v>
      </c>
      <c r="S15" s="6"/>
      <c r="T15" s="19">
        <f t="shared" si="7"/>
        <v>0</v>
      </c>
      <c r="U15" s="6"/>
      <c r="V15" s="29">
        <f t="shared" si="8"/>
        <v>0</v>
      </c>
      <c r="W15" s="6"/>
      <c r="X15" s="19">
        <f t="shared" si="9"/>
        <v>0</v>
      </c>
      <c r="Y15" s="6"/>
      <c r="Z15" s="7">
        <f t="shared" si="10"/>
        <v>0</v>
      </c>
      <c r="AA15" s="8">
        <f t="shared" si="11"/>
        <v>225.20216407452503</v>
      </c>
      <c r="AB15" s="6">
        <f t="shared" si="12"/>
        <v>5</v>
      </c>
      <c r="AC15" s="6">
        <f>COUNTA(E15,G15,I15,M15,S15,U15,#REF!,Y15,W15)</f>
        <v>4</v>
      </c>
      <c r="AD15" s="16">
        <f t="shared" si="13"/>
        <v>1</v>
      </c>
    </row>
    <row r="16" spans="1:30" x14ac:dyDescent="0.2">
      <c r="A16" s="22">
        <f t="shared" si="0"/>
        <v>6</v>
      </c>
      <c r="B16" s="13" t="s">
        <v>131</v>
      </c>
      <c r="C16" s="13" t="s">
        <v>132</v>
      </c>
      <c r="D16" s="13" t="s">
        <v>54</v>
      </c>
      <c r="E16" s="13"/>
      <c r="F16" s="19">
        <f t="shared" si="1"/>
        <v>0</v>
      </c>
      <c r="G16" s="13">
        <v>140</v>
      </c>
      <c r="H16" s="19">
        <f t="shared" si="2"/>
        <v>56.962025316455694</v>
      </c>
      <c r="I16" s="13"/>
      <c r="J16" s="19">
        <f t="shared" si="3"/>
        <v>0</v>
      </c>
      <c r="K16" s="13"/>
      <c r="L16" s="19">
        <f t="shared" si="14"/>
        <v>0</v>
      </c>
      <c r="M16" s="27"/>
      <c r="N16" s="29">
        <f t="shared" si="4"/>
        <v>0</v>
      </c>
      <c r="O16" s="27"/>
      <c r="P16" s="29">
        <f t="shared" si="5"/>
        <v>0</v>
      </c>
      <c r="Q16" s="27"/>
      <c r="R16" s="29">
        <f t="shared" si="6"/>
        <v>0</v>
      </c>
      <c r="S16" s="6"/>
      <c r="T16" s="19">
        <f t="shared" si="7"/>
        <v>0</v>
      </c>
      <c r="U16" s="6"/>
      <c r="V16" s="29">
        <f t="shared" si="8"/>
        <v>0</v>
      </c>
      <c r="W16" s="6"/>
      <c r="X16" s="19">
        <f t="shared" si="9"/>
        <v>0</v>
      </c>
      <c r="Y16" s="6"/>
      <c r="Z16" s="7">
        <f t="shared" si="10"/>
        <v>0</v>
      </c>
      <c r="AA16" s="8">
        <f t="shared" si="11"/>
        <v>56.962025316455694</v>
      </c>
      <c r="AB16" s="6">
        <f t="shared" si="12"/>
        <v>6</v>
      </c>
      <c r="AC16" s="6">
        <f>COUNTA(E16,G16,I16,M16,S16,U16,#REF!,Y16,W16)</f>
        <v>2</v>
      </c>
      <c r="AD16" s="16">
        <f t="shared" si="13"/>
        <v>0.5</v>
      </c>
    </row>
    <row r="17" spans="1:30" x14ac:dyDescent="0.2">
      <c r="A17" s="22">
        <f t="shared" si="0"/>
        <v>7</v>
      </c>
      <c r="B17" s="13" t="s">
        <v>164</v>
      </c>
      <c r="C17" s="13" t="s">
        <v>165</v>
      </c>
      <c r="D17" s="13" t="s">
        <v>54</v>
      </c>
      <c r="E17" s="13"/>
      <c r="F17" s="19">
        <f t="shared" si="1"/>
        <v>0</v>
      </c>
      <c r="G17" s="13"/>
      <c r="H17" s="19">
        <f t="shared" si="2"/>
        <v>0</v>
      </c>
      <c r="I17" s="27">
        <v>18</v>
      </c>
      <c r="J17" s="29">
        <f t="shared" si="3"/>
        <v>10.526315789473685</v>
      </c>
      <c r="K17" s="13"/>
      <c r="L17" s="19">
        <f t="shared" si="14"/>
        <v>0</v>
      </c>
      <c r="M17" s="27"/>
      <c r="N17" s="29">
        <f t="shared" si="4"/>
        <v>0</v>
      </c>
      <c r="O17" s="27"/>
      <c r="P17" s="29">
        <f t="shared" si="5"/>
        <v>0</v>
      </c>
      <c r="Q17" s="27"/>
      <c r="R17" s="29"/>
      <c r="S17" s="6"/>
      <c r="T17" s="19">
        <f t="shared" si="7"/>
        <v>0</v>
      </c>
      <c r="U17" s="6"/>
      <c r="V17" s="29">
        <f t="shared" si="8"/>
        <v>0</v>
      </c>
      <c r="W17" s="6"/>
      <c r="X17" s="19">
        <f t="shared" si="9"/>
        <v>0</v>
      </c>
      <c r="Y17" s="6"/>
      <c r="Z17" s="7">
        <f t="shared" si="10"/>
        <v>0</v>
      </c>
      <c r="AA17" s="8">
        <f t="shared" si="11"/>
        <v>10.526315789473685</v>
      </c>
      <c r="AB17" s="6">
        <f t="shared" si="12"/>
        <v>7</v>
      </c>
      <c r="AC17" s="6">
        <f>COUNTA(E17,G17,I17,M17,S17,U17,#REF!,Y17,W17)</f>
        <v>2</v>
      </c>
      <c r="AD17" s="16">
        <f t="shared" si="13"/>
        <v>0.5</v>
      </c>
    </row>
    <row r="18" spans="1:30" x14ac:dyDescent="0.2">
      <c r="A18" s="22">
        <f t="shared" si="0"/>
        <v>8</v>
      </c>
      <c r="B18" s="13" t="s">
        <v>190</v>
      </c>
      <c r="C18" s="13" t="s">
        <v>191</v>
      </c>
      <c r="D18" s="13" t="s">
        <v>176</v>
      </c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>
        <v>5</v>
      </c>
      <c r="L18" s="19">
        <f t="shared" si="14"/>
        <v>75</v>
      </c>
      <c r="M18" s="27"/>
      <c r="N18" s="29">
        <f t="shared" si="4"/>
        <v>0</v>
      </c>
      <c r="O18" s="27"/>
      <c r="P18" s="29">
        <f t="shared" si="5"/>
        <v>0</v>
      </c>
      <c r="Q18" s="27"/>
      <c r="R18" s="29">
        <f>IF(Q18=0,,($Q$9-Q18)*$Q$7*100/$Q$9)</f>
        <v>0</v>
      </c>
      <c r="S18" s="6"/>
      <c r="T18" s="19">
        <f t="shared" si="7"/>
        <v>0</v>
      </c>
      <c r="U18" s="6"/>
      <c r="V18" s="29">
        <f t="shared" si="8"/>
        <v>0</v>
      </c>
      <c r="W18" s="6"/>
      <c r="X18" s="19">
        <f t="shared" si="9"/>
        <v>0</v>
      </c>
      <c r="Y18" s="6"/>
      <c r="Z18" s="7">
        <f t="shared" si="10"/>
        <v>0</v>
      </c>
      <c r="AA18" s="8">
        <f t="shared" si="11"/>
        <v>75</v>
      </c>
      <c r="AB18" s="6">
        <f t="shared" si="12"/>
        <v>8</v>
      </c>
      <c r="AC18" s="6">
        <f>COUNTA(E18,G18,I18,M18,S18,U18,#REF!,Y18,W18)</f>
        <v>1</v>
      </c>
      <c r="AD18" s="16">
        <f t="shared" si="13"/>
        <v>0.25</v>
      </c>
    </row>
    <row r="19" spans="1:30" x14ac:dyDescent="0.2">
      <c r="A19" s="22">
        <v>9</v>
      </c>
      <c r="B19" s="13" t="s">
        <v>192</v>
      </c>
      <c r="C19" s="13" t="s">
        <v>193</v>
      </c>
      <c r="D19" s="13" t="s">
        <v>152</v>
      </c>
      <c r="E19" s="13"/>
      <c r="F19" s="19"/>
      <c r="G19" s="13"/>
      <c r="H19" s="19"/>
      <c r="I19" s="13"/>
      <c r="J19" s="19"/>
      <c r="K19" s="13">
        <v>6</v>
      </c>
      <c r="L19" s="19">
        <f t="shared" si="14"/>
        <v>50</v>
      </c>
      <c r="M19" s="27"/>
      <c r="N19" s="29"/>
      <c r="O19" s="27"/>
      <c r="P19" s="29"/>
      <c r="Q19" s="27"/>
      <c r="R19" s="29"/>
      <c r="S19" s="6"/>
      <c r="T19" s="19"/>
      <c r="U19" s="6"/>
      <c r="V19" s="29"/>
      <c r="W19" s="6"/>
      <c r="X19" s="19"/>
      <c r="Y19" s="6"/>
      <c r="Z19" s="7"/>
      <c r="AA19" s="8">
        <f t="shared" si="11"/>
        <v>50</v>
      </c>
      <c r="AB19" s="6">
        <f t="shared" si="12"/>
        <v>9</v>
      </c>
      <c r="AC19" s="6">
        <f>COUNTA(E19,G19,I19,M19,S19,U19,#REF!,Y19,W19)</f>
        <v>1</v>
      </c>
      <c r="AD19" s="16">
        <f t="shared" si="13"/>
        <v>0.25</v>
      </c>
    </row>
    <row r="20" spans="1:30" x14ac:dyDescent="0.2">
      <c r="A20" s="22">
        <v>10</v>
      </c>
      <c r="B20" s="13" t="s">
        <v>194</v>
      </c>
      <c r="C20" s="13" t="s">
        <v>195</v>
      </c>
      <c r="D20" s="13" t="s">
        <v>176</v>
      </c>
      <c r="E20" s="13"/>
      <c r="F20" s="19">
        <f>IF(E20=0,,($E$9-E20)*$E$7*100/$E$9)</f>
        <v>0</v>
      </c>
      <c r="G20" s="13"/>
      <c r="H20" s="19">
        <f>IF(G20=0,,($G$9-G20)*$G$7*100/$G$9)</f>
        <v>0</v>
      </c>
      <c r="I20" s="13"/>
      <c r="J20" s="19">
        <f>IF(I20=0,,($I$9-I20)*$I$7*100/$I$9)</f>
        <v>0</v>
      </c>
      <c r="K20" s="13">
        <v>7</v>
      </c>
      <c r="L20" s="19">
        <f t="shared" si="14"/>
        <v>25</v>
      </c>
      <c r="M20" s="27"/>
      <c r="N20" s="29">
        <f>IF(M20=0,,($M$9-M20)*$M$7*100/$M$9)</f>
        <v>0</v>
      </c>
      <c r="O20" s="27"/>
      <c r="P20" s="29">
        <f>IF(O20=0,,($O$9-O20)*$O$7*100/$O$9)</f>
        <v>0</v>
      </c>
      <c r="Q20" s="27"/>
      <c r="R20" s="29">
        <f>IF(Q20=0,,($Q$9-Q20)*$Q$7*100/$Q$9)</f>
        <v>0</v>
      </c>
      <c r="S20" s="6"/>
      <c r="T20" s="19">
        <f>IF(S20=0,,($S$9-S20)*$S$7*100/$S$9)</f>
        <v>0</v>
      </c>
      <c r="U20" s="6"/>
      <c r="V20" s="29">
        <f>IF(U20=0,,($U$9-U20)*$U$7*100/$U$9)</f>
        <v>0</v>
      </c>
      <c r="W20" s="6"/>
      <c r="X20" s="19">
        <f>IF(W20=0,,($W$9-W20)*$W$7*100/$W$9)</f>
        <v>0</v>
      </c>
      <c r="Y20" s="6"/>
      <c r="Z20" s="7">
        <f>IF(Y20=0,,($Y$9-Y20)*$Y$7*100/$Y$9)</f>
        <v>0</v>
      </c>
      <c r="AA20" s="8">
        <f t="shared" si="11"/>
        <v>25</v>
      </c>
      <c r="AB20" s="6">
        <f t="shared" si="12"/>
        <v>10</v>
      </c>
      <c r="AC20" s="6">
        <f>COUNTA(E20,G20,I20,M20,S20,U20,#REF!,Y20,W20)</f>
        <v>1</v>
      </c>
      <c r="AD20" s="16">
        <f t="shared" si="13"/>
        <v>0.25</v>
      </c>
    </row>
    <row r="21" spans="1:30" x14ac:dyDescent="0.2">
      <c r="A21" s="22">
        <v>11</v>
      </c>
      <c r="B21" s="13" t="s">
        <v>196</v>
      </c>
      <c r="C21" s="13" t="s">
        <v>197</v>
      </c>
      <c r="D21" s="13" t="s">
        <v>198</v>
      </c>
      <c r="E21" s="13"/>
      <c r="F21" s="19"/>
      <c r="G21" s="13"/>
      <c r="H21" s="19"/>
      <c r="I21" s="13"/>
      <c r="J21" s="19"/>
      <c r="K21" s="13">
        <v>8</v>
      </c>
      <c r="L21" s="19">
        <f>25/2</f>
        <v>12.5</v>
      </c>
      <c r="M21" s="27"/>
      <c r="N21" s="29"/>
      <c r="O21" s="27"/>
      <c r="P21" s="29"/>
      <c r="Q21" s="27"/>
      <c r="R21" s="29">
        <f>IF(Q21=0,,($Q$9-Q21)*$Q$7*100/$Q$9)</f>
        <v>0</v>
      </c>
      <c r="S21" s="6"/>
      <c r="T21" s="19"/>
      <c r="U21" s="6"/>
      <c r="V21" s="29"/>
      <c r="W21" s="6"/>
      <c r="X21" s="19"/>
      <c r="Y21" s="6"/>
      <c r="Z21" s="7"/>
      <c r="AA21" s="8">
        <f t="shared" ref="AA21:AA22" si="15">SUM(F21+H21+J21+L21+N21+P21+R21+T21+X21)</f>
        <v>12.5</v>
      </c>
      <c r="AB21" s="6">
        <f t="shared" si="12"/>
        <v>11</v>
      </c>
      <c r="AC21" s="6">
        <f>COUNTA(E21,G21,I21,M21,S21,U21,#REF!,Y21,W21)</f>
        <v>1</v>
      </c>
      <c r="AD21" s="16">
        <f t="shared" si="13"/>
        <v>0.25</v>
      </c>
    </row>
    <row r="22" spans="1:30" x14ac:dyDescent="0.2">
      <c r="A22" s="22">
        <f t="shared" ref="A22" si="16">AB22</f>
        <v>12</v>
      </c>
      <c r="B22" s="13"/>
      <c r="C22" s="13"/>
      <c r="D22" s="13"/>
      <c r="E22" s="13"/>
      <c r="F22" s="19"/>
      <c r="G22" s="13"/>
      <c r="H22" s="19"/>
      <c r="I22" s="13"/>
      <c r="J22" s="19">
        <v>0</v>
      </c>
      <c r="K22" s="13"/>
      <c r="L22" s="19">
        <f t="shared" si="14"/>
        <v>0</v>
      </c>
      <c r="M22" s="27"/>
      <c r="N22" s="29">
        <f>IF(M22=0,,($M$9-M22)*$M$7*100/$M$9)</f>
        <v>0</v>
      </c>
      <c r="O22" s="27"/>
      <c r="P22" s="29">
        <f>IF(O22=0,,($O$9-O22)*$O$7*100/$O$9)</f>
        <v>0</v>
      </c>
      <c r="Q22" s="27"/>
      <c r="R22" s="29">
        <f>IF(Q22=0,,($Q$9-Q22)*$Q$7*100/$Q$9)</f>
        <v>0</v>
      </c>
      <c r="S22" s="6"/>
      <c r="T22" s="19">
        <f>IF(S22=0,,($S$9-S22)*$S$7*100/$S$9)</f>
        <v>0</v>
      </c>
      <c r="U22" s="6"/>
      <c r="V22" s="29"/>
      <c r="W22" s="6"/>
      <c r="X22" s="7"/>
      <c r="Y22" s="6"/>
      <c r="Z22" s="7"/>
      <c r="AA22" s="8">
        <f t="shared" si="15"/>
        <v>0</v>
      </c>
      <c r="AB22" s="6">
        <f t="shared" si="12"/>
        <v>12</v>
      </c>
      <c r="AC22" s="6">
        <f>COUNTA(E22,G22,I22,M22,S22,U22,#REF!,Y22,W22)</f>
        <v>1</v>
      </c>
      <c r="AD22" s="16">
        <f t="shared" ref="AD22" si="17">AC22/$G$3</f>
        <v>0.25</v>
      </c>
    </row>
    <row r="23" spans="1:30" x14ac:dyDescent="0.2">
      <c r="A23" s="39" t="s">
        <v>11</v>
      </c>
      <c r="B23" s="39"/>
      <c r="C23" s="40"/>
      <c r="E23">
        <f>COUNTA(E11:E22)</f>
        <v>4</v>
      </c>
      <c r="G23">
        <f>COUNTA(G11:G22)</f>
        <v>6</v>
      </c>
      <c r="I23">
        <f>COUNTA(I11:I22)</f>
        <v>5</v>
      </c>
      <c r="K23">
        <f>COUNTA(K11:K22)</f>
        <v>8</v>
      </c>
      <c r="M23">
        <f>COUNTA(M11:M22)</f>
        <v>0</v>
      </c>
      <c r="O23">
        <v>2</v>
      </c>
      <c r="Q23">
        <v>8</v>
      </c>
      <c r="S23">
        <f>COUNTA(U11:U22)</f>
        <v>0</v>
      </c>
      <c r="U23">
        <f>COUNTA(W11:W22)</f>
        <v>0</v>
      </c>
      <c r="W23">
        <f>COUNTA(Y11:Y22)</f>
        <v>0</v>
      </c>
    </row>
    <row r="24" spans="1:30" x14ac:dyDescent="0.2">
      <c r="A24" s="45" t="s">
        <v>19</v>
      </c>
      <c r="B24" s="45"/>
      <c r="C24" s="45"/>
      <c r="E24" s="15">
        <f>E23/$G$2</f>
        <v>0.36363636363636365</v>
      </c>
      <c r="G24" s="15">
        <f>G23/$G$2</f>
        <v>0.54545454545454541</v>
      </c>
      <c r="I24" s="15">
        <f>I23/$G$2</f>
        <v>0.45454545454545453</v>
      </c>
      <c r="K24" s="15">
        <f>K23/$G$2</f>
        <v>0.72727272727272729</v>
      </c>
      <c r="M24" s="15">
        <f>M23/$G$2</f>
        <v>0</v>
      </c>
      <c r="O24" s="15">
        <f>O23/$G$2</f>
        <v>0.18181818181818182</v>
      </c>
      <c r="Q24" s="15">
        <f>Q23/$G$2</f>
        <v>0.72727272727272729</v>
      </c>
      <c r="S24" s="15">
        <f>S23/$G$2</f>
        <v>0</v>
      </c>
      <c r="U24" s="15">
        <f>U23/$G$2</f>
        <v>0</v>
      </c>
      <c r="W24" s="15">
        <f>W23/$G$2</f>
        <v>0</v>
      </c>
    </row>
  </sheetData>
  <sortState xmlns:xlrd2="http://schemas.microsoft.com/office/spreadsheetml/2017/richdata2" ref="B11:AA20">
    <sortCondition descending="1" ref="AA11:AA20"/>
  </sortState>
  <mergeCells count="49"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  <mergeCell ref="O8:P8"/>
    <mergeCell ref="O9:P9"/>
    <mergeCell ref="K8:L8"/>
    <mergeCell ref="K9:L9"/>
    <mergeCell ref="I9:J9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6"/>
  <sheetViews>
    <sheetView tabSelected="1" zoomScaleNormal="100" workbookViewId="0">
      <pane xSplit="5" ySplit="10" topLeftCell="P11" activePane="bottomRight" state="frozenSplit"/>
      <selection pane="topRight" activeCell="D26" sqref="D26"/>
      <selection pane="bottomLeft" activeCell="D26" sqref="D26"/>
      <selection pane="bottomRight" activeCell="X5" sqref="X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6.83203125" bestFit="1" customWidth="1"/>
    <col min="5" max="5" width="15.6640625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10.1640625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27" x14ac:dyDescent="0.2">
      <c r="E2" s="44" t="s">
        <v>15</v>
      </c>
      <c r="F2" s="44"/>
      <c r="G2" s="14">
        <f>COUNTA(B11:B51)</f>
        <v>13</v>
      </c>
    </row>
    <row r="3" spans="1:27" x14ac:dyDescent="0.2">
      <c r="E3" s="44" t="s">
        <v>17</v>
      </c>
      <c r="F3" s="44"/>
      <c r="G3" s="14">
        <f>COUNTA(E8:W8)</f>
        <v>6</v>
      </c>
    </row>
    <row r="4" spans="1:27" x14ac:dyDescent="0.2">
      <c r="A4" s="10"/>
      <c r="B4" s="11" t="s">
        <v>14</v>
      </c>
      <c r="C4" s="3"/>
      <c r="D4" s="3"/>
    </row>
    <row r="6" spans="1:27" x14ac:dyDescent="0.2">
      <c r="E6" s="1" t="s">
        <v>0</v>
      </c>
      <c r="F6" s="35" t="s">
        <v>64</v>
      </c>
      <c r="G6" s="35"/>
      <c r="H6" s="35" t="s">
        <v>133</v>
      </c>
      <c r="I6" s="35"/>
      <c r="J6" s="35" t="s">
        <v>166</v>
      </c>
      <c r="K6" s="35"/>
      <c r="L6" s="35" t="s">
        <v>173</v>
      </c>
      <c r="M6" s="35"/>
      <c r="N6" s="35" t="s">
        <v>265</v>
      </c>
      <c r="O6" s="35"/>
      <c r="P6" s="35"/>
      <c r="Q6" s="35"/>
      <c r="R6" s="35"/>
      <c r="S6" s="35"/>
      <c r="T6" s="35"/>
      <c r="U6" s="35"/>
      <c r="V6" s="35"/>
      <c r="W6" s="35"/>
    </row>
    <row r="7" spans="1:27" x14ac:dyDescent="0.2">
      <c r="E7" s="1" t="s">
        <v>10</v>
      </c>
      <c r="F7" s="36">
        <v>2</v>
      </c>
      <c r="G7" s="37"/>
      <c r="H7" s="36">
        <v>2</v>
      </c>
      <c r="I7" s="37"/>
      <c r="J7" s="36">
        <v>2</v>
      </c>
      <c r="K7" s="37"/>
      <c r="L7" s="36">
        <v>2</v>
      </c>
      <c r="M7" s="37"/>
      <c r="N7" s="36">
        <v>3</v>
      </c>
      <c r="O7" s="37"/>
      <c r="P7" s="36"/>
      <c r="Q7" s="37"/>
      <c r="R7" s="36"/>
      <c r="S7" s="37"/>
      <c r="T7" s="36"/>
      <c r="U7" s="37"/>
      <c r="V7" s="36"/>
      <c r="W7" s="37"/>
    </row>
    <row r="8" spans="1:27" x14ac:dyDescent="0.2">
      <c r="E8" s="1" t="s">
        <v>1</v>
      </c>
      <c r="F8" s="38" t="s">
        <v>65</v>
      </c>
      <c r="G8" s="38"/>
      <c r="H8" s="38">
        <v>45955</v>
      </c>
      <c r="I8" s="38"/>
      <c r="J8" s="38">
        <v>45977</v>
      </c>
      <c r="K8" s="38"/>
      <c r="L8" s="38">
        <v>45984</v>
      </c>
      <c r="M8" s="38"/>
      <c r="N8" s="38">
        <v>45991</v>
      </c>
      <c r="O8" s="38"/>
      <c r="P8" s="38"/>
      <c r="Q8" s="38"/>
      <c r="R8" s="38"/>
      <c r="S8" s="38"/>
      <c r="T8" s="38"/>
      <c r="U8" s="38"/>
      <c r="V8" s="38"/>
      <c r="W8" s="38"/>
      <c r="Z8" s="14"/>
    </row>
    <row r="9" spans="1:27" x14ac:dyDescent="0.2">
      <c r="E9" s="1" t="s">
        <v>2</v>
      </c>
      <c r="F9" s="36">
        <v>53</v>
      </c>
      <c r="G9" s="37"/>
      <c r="H9" s="36">
        <v>3</v>
      </c>
      <c r="I9" s="37"/>
      <c r="J9" s="36">
        <v>25</v>
      </c>
      <c r="K9" s="37"/>
      <c r="L9" s="36">
        <v>11</v>
      </c>
      <c r="M9" s="37"/>
      <c r="N9" s="36">
        <v>10</v>
      </c>
      <c r="O9" s="37"/>
      <c r="P9" s="36"/>
      <c r="Q9" s="37"/>
      <c r="R9" s="36"/>
      <c r="S9" s="37"/>
      <c r="T9" s="36"/>
      <c r="U9" s="37"/>
      <c r="V9" s="36"/>
      <c r="W9" s="37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18</v>
      </c>
      <c r="AA10" s="1" t="s">
        <v>20</v>
      </c>
    </row>
    <row r="11" spans="1:27" x14ac:dyDescent="0.2">
      <c r="A11" s="26">
        <f t="shared" ref="A11:A51" si="0">Y11</f>
        <v>1</v>
      </c>
      <c r="B11" s="27" t="s">
        <v>134</v>
      </c>
      <c r="C11" s="27" t="s">
        <v>135</v>
      </c>
      <c r="D11" s="13"/>
      <c r="E11" s="6" t="s">
        <v>136</v>
      </c>
      <c r="F11" s="6"/>
      <c r="G11" s="7">
        <f>IF(F11=0,,($F$9-F11)*$F$7*100/$F$9)</f>
        <v>0</v>
      </c>
      <c r="H11" s="6">
        <v>2</v>
      </c>
      <c r="I11" s="7">
        <f>IF(H11=0,,($H$9-H11)*$H$7*100/$H$9)</f>
        <v>66.666666666666671</v>
      </c>
      <c r="J11" s="27">
        <v>8</v>
      </c>
      <c r="K11" s="29">
        <f>IF(J11=0,,($J$9-J11)*$J$7*100/$J$9)</f>
        <v>136</v>
      </c>
      <c r="L11" s="27">
        <v>3</v>
      </c>
      <c r="M11" s="29">
        <f>IF(L11=0,,($L$9-L11)*$L$7*100/$L$9)</f>
        <v>145.45454545454547</v>
      </c>
      <c r="N11" s="27">
        <v>1</v>
      </c>
      <c r="O11" s="29">
        <f>IF(N11=0,,($N$9-N11)*$N$7*100/$N$9)</f>
        <v>270</v>
      </c>
      <c r="P11" s="27"/>
      <c r="Q11" s="29">
        <f>IF(P11=0,,($P$9-P11)*$P$7*100/$P$9)</f>
        <v>0</v>
      </c>
      <c r="R11" s="27"/>
      <c r="S11" s="29">
        <f>IF(R11=0,,($R$9-R11)*$R$7*100/$R$9)</f>
        <v>0</v>
      </c>
      <c r="T11" s="27"/>
      <c r="U11" s="29">
        <f>IF(T11=0,,($T$9-T11)*$T$7*100/$T$9)</f>
        <v>0</v>
      </c>
      <c r="V11" s="6"/>
      <c r="W11" s="7">
        <f>IF(V11=0,,($V$9-V11)*$V$7*100/$V$9)</f>
        <v>0</v>
      </c>
      <c r="X11" s="8">
        <f>SUM(G11+I11+K11+M11+O11+Q11+S11+U11+W11)</f>
        <v>618.12121212121212</v>
      </c>
      <c r="Y11" s="6">
        <f t="shared" ref="Y11:Y51" si="1">ROW(B11)-10</f>
        <v>1</v>
      </c>
      <c r="Z11" s="6">
        <f t="shared" ref="Z11:Z51" si="2">COUNTA(F11,H11,L11,N11,P11,V11,T11)</f>
        <v>3</v>
      </c>
      <c r="AA11" s="16">
        <f t="shared" ref="AA11:AA51" si="3">Z11/$G$3</f>
        <v>0.5</v>
      </c>
    </row>
    <row r="12" spans="1:27" x14ac:dyDescent="0.2">
      <c r="A12" s="26">
        <f t="shared" si="0"/>
        <v>2</v>
      </c>
      <c r="B12" s="27" t="s">
        <v>167</v>
      </c>
      <c r="C12" s="27" t="s">
        <v>168</v>
      </c>
      <c r="D12" s="13"/>
      <c r="E12" s="6" t="s">
        <v>54</v>
      </c>
      <c r="F12" s="6"/>
      <c r="G12" s="7">
        <f>IF(F12=0,,($F$9-F12)*$F$7*100/$F$9)</f>
        <v>0</v>
      </c>
      <c r="H12" s="6"/>
      <c r="I12" s="7">
        <f>IF(H12=0,,($H$9-H12)*$H$7*100/$H$9)</f>
        <v>0</v>
      </c>
      <c r="J12" s="27">
        <v>16</v>
      </c>
      <c r="K12" s="29">
        <f>IF(J12=0,,($J$9-J12)*$J$7*100/$J$9)</f>
        <v>72</v>
      </c>
      <c r="L12" s="27">
        <v>5</v>
      </c>
      <c r="M12" s="29">
        <f>IF(L12=0,,($L$9-L12)*$L$7*100/$L$9)</f>
        <v>109.09090909090909</v>
      </c>
      <c r="N12" s="27">
        <v>2</v>
      </c>
      <c r="O12" s="29">
        <f>IF(N12=0,,($N$9-N12)*$N$7*100/$N$9)</f>
        <v>240</v>
      </c>
      <c r="P12" s="27"/>
      <c r="Q12" s="29">
        <f>IF(P12=0,,($P$9-P12)*$P$7*100/$P$9)</f>
        <v>0</v>
      </c>
      <c r="R12" s="27"/>
      <c r="S12" s="29">
        <f>IF(R12=0,,($R$9-R12)*$R$7*100/$R$9)</f>
        <v>0</v>
      </c>
      <c r="T12" s="27"/>
      <c r="U12" s="29">
        <f>IF(T12=0,,($T$9-T12)*$T$7*100/$T$9)</f>
        <v>0</v>
      </c>
      <c r="V12" s="6"/>
      <c r="W12" s="7">
        <f>IF(V12=0,,($V$9-V12)*$V$7*100/$V$9)</f>
        <v>0</v>
      </c>
      <c r="X12" s="8">
        <f>SUM(G12+I12+K12+M12+O12+Q12+S12+U12+W12)</f>
        <v>421.09090909090912</v>
      </c>
      <c r="Y12" s="6">
        <f t="shared" si="1"/>
        <v>2</v>
      </c>
      <c r="Z12" s="6">
        <f t="shared" si="2"/>
        <v>2</v>
      </c>
      <c r="AA12" s="16">
        <f t="shared" si="3"/>
        <v>0.33333333333333331</v>
      </c>
    </row>
    <row r="13" spans="1:27" x14ac:dyDescent="0.2">
      <c r="A13" s="26">
        <f t="shared" si="0"/>
        <v>3</v>
      </c>
      <c r="B13" s="27" t="s">
        <v>76</v>
      </c>
      <c r="C13" s="27" t="s">
        <v>77</v>
      </c>
      <c r="D13" s="13"/>
      <c r="E13" s="6" t="s">
        <v>54</v>
      </c>
      <c r="F13" s="6">
        <v>27</v>
      </c>
      <c r="G13" s="7">
        <f>IF(F13=0,,($F$9-F13)*$F$7*100/$F$9)</f>
        <v>98.113207547169807</v>
      </c>
      <c r="H13" s="6"/>
      <c r="I13" s="7">
        <f>IF(H13=0,,($H$9-H13)*$H$7*100/$H$9)</f>
        <v>0</v>
      </c>
      <c r="J13" s="27">
        <v>13</v>
      </c>
      <c r="K13" s="29">
        <f>IF(J13=0,,($J$9-J13)*$J$7*100/$J$9)</f>
        <v>96</v>
      </c>
      <c r="L13" s="27">
        <v>6</v>
      </c>
      <c r="M13" s="29">
        <f>IF(L13=0,,($L$9-L13)*$L$7*100/$L$9)</f>
        <v>90.909090909090907</v>
      </c>
      <c r="N13" s="27">
        <v>6</v>
      </c>
      <c r="O13" s="29">
        <f>IF(N13=0,,($N$9-N13)*$N$7*100/$N$9)</f>
        <v>120</v>
      </c>
      <c r="P13" s="27"/>
      <c r="Q13" s="29">
        <f>IF(P13=0,,($P$9-P13)*$P$7*100/$P$9)</f>
        <v>0</v>
      </c>
      <c r="R13" s="27"/>
      <c r="S13" s="29">
        <f>IF(R13=0,,($R$9-R13)*$R$7*100/$R$9)</f>
        <v>0</v>
      </c>
      <c r="T13" s="31"/>
      <c r="U13" s="29">
        <f>IF(T13=0,,($T$9-T13)*$T$7*100/$T$9)</f>
        <v>0</v>
      </c>
      <c r="V13" s="17"/>
      <c r="W13" s="7">
        <f>IF(V13=0,,($V$9-V13)*$V$7*100/$V$9)</f>
        <v>0</v>
      </c>
      <c r="X13" s="8">
        <f>SUM(G13+I13+K13+M13+O13+Q13+S13+U13+W13)</f>
        <v>405.02229845626073</v>
      </c>
      <c r="Y13" s="6">
        <f t="shared" si="1"/>
        <v>3</v>
      </c>
      <c r="Z13" s="6">
        <f t="shared" si="2"/>
        <v>3</v>
      </c>
      <c r="AA13" s="16">
        <f t="shared" si="3"/>
        <v>0.5</v>
      </c>
    </row>
    <row r="14" spans="1:27" x14ac:dyDescent="0.2">
      <c r="A14" s="26">
        <f t="shared" si="0"/>
        <v>4</v>
      </c>
      <c r="B14" s="27" t="s">
        <v>73</v>
      </c>
      <c r="C14" s="27" t="s">
        <v>74</v>
      </c>
      <c r="D14" s="13"/>
      <c r="E14" s="6" t="s">
        <v>152</v>
      </c>
      <c r="F14" s="6"/>
      <c r="G14" s="7">
        <f>IF(F14=0,,($F$9-F14)*$F$7*100/$F$9)</f>
        <v>0</v>
      </c>
      <c r="H14" s="6"/>
      <c r="I14" s="7">
        <f>IF(H14=0,,($H$9-H14)*$H$7*100/$H$9)</f>
        <v>0</v>
      </c>
      <c r="J14" s="27"/>
      <c r="K14" s="29">
        <f>IF(J14=0,,($J$9-J14)*$J$7*100/$J$9)</f>
        <v>0</v>
      </c>
      <c r="L14" s="27">
        <v>9</v>
      </c>
      <c r="M14" s="29">
        <f>IF(L14=0,,($L$9-L14)*$L$7*100/$L$9)</f>
        <v>36.363636363636367</v>
      </c>
      <c r="N14" s="27">
        <v>3</v>
      </c>
      <c r="O14" s="29">
        <f>IF(N14=0,,($N$9-N14)*$N$7*100/$N$9)</f>
        <v>210</v>
      </c>
      <c r="P14" s="27"/>
      <c r="Q14" s="29">
        <f>IF(P14=0,,($P$9-P14)*$P$7*100/$P$9)</f>
        <v>0</v>
      </c>
      <c r="R14" s="27"/>
      <c r="S14" s="29">
        <f>IF(R14=0,,($R$9-R14)*$R$7*100/$R$9)</f>
        <v>0</v>
      </c>
      <c r="T14" s="32"/>
      <c r="U14" s="29">
        <f>IF(T14=0,,($T$9-T14)*$T$7*100/$T$9)</f>
        <v>0</v>
      </c>
      <c r="V14" s="17"/>
      <c r="W14" s="7">
        <f>IF(V14=0,,($V$9-V14)*$V$7*100/$V$9)</f>
        <v>0</v>
      </c>
      <c r="X14" s="8">
        <f>SUM(G14+I14+K14+M14+O14+Q14+S14+U14+W14)</f>
        <v>246.36363636363637</v>
      </c>
      <c r="Y14" s="6">
        <f t="shared" si="1"/>
        <v>4</v>
      </c>
      <c r="Z14" s="6">
        <f t="shared" si="2"/>
        <v>2</v>
      </c>
      <c r="AA14" s="16">
        <f t="shared" si="3"/>
        <v>0.33333333333333331</v>
      </c>
    </row>
    <row r="15" spans="1:27" x14ac:dyDescent="0.2">
      <c r="A15" s="26">
        <f t="shared" si="0"/>
        <v>5</v>
      </c>
      <c r="B15" s="27" t="s">
        <v>169</v>
      </c>
      <c r="C15" s="27" t="s">
        <v>170</v>
      </c>
      <c r="D15" s="13"/>
      <c r="E15" s="6" t="s">
        <v>54</v>
      </c>
      <c r="F15" s="6"/>
      <c r="G15" s="7">
        <f>IF(F15=0,,($F$9-F15)*$F$7*100/$F$9)</f>
        <v>0</v>
      </c>
      <c r="H15" s="6"/>
      <c r="I15" s="7">
        <f>IF(H15=0,,($H$9-H15)*$H$7*100/$H$9)</f>
        <v>0</v>
      </c>
      <c r="J15" s="27"/>
      <c r="K15" s="29">
        <f>IF(J15=0,,($J$9-J15)*$J$7*100/$J$9)</f>
        <v>0</v>
      </c>
      <c r="L15" s="27"/>
      <c r="M15" s="29">
        <f>IF(L15=0,,($L$9-L15)*$L$7*100/$L$9)</f>
        <v>0</v>
      </c>
      <c r="N15" s="27">
        <v>3</v>
      </c>
      <c r="O15" s="29">
        <f>IF(N15=0,,($N$9-N15)*$N$7*100/$N$9)</f>
        <v>210</v>
      </c>
      <c r="P15" s="27"/>
      <c r="Q15" s="29">
        <f>IF(P15=0,,($P$9-P15)*$P$7*100/$P$9)</f>
        <v>0</v>
      </c>
      <c r="R15" s="27"/>
      <c r="S15" s="29">
        <f>IF(R15=0,,($R$9-R15)*$R$7*100/$R$9)</f>
        <v>0</v>
      </c>
      <c r="T15" s="27"/>
      <c r="U15" s="29">
        <f>IF(T15=0,,($T$9-T15)*$T$7*100/$T$9)</f>
        <v>0</v>
      </c>
      <c r="V15" s="6"/>
      <c r="W15" s="7">
        <f>IF(V15=0,,($V$9-V15)*$V$7*100/$V$9)</f>
        <v>0</v>
      </c>
      <c r="X15" s="8">
        <f>SUM(G15+I15+K15+M15+O15+Q15+S15+U15+W15)</f>
        <v>210</v>
      </c>
      <c r="Y15" s="6">
        <f t="shared" si="1"/>
        <v>5</v>
      </c>
      <c r="Z15" s="6">
        <f t="shared" si="2"/>
        <v>1</v>
      </c>
      <c r="AA15" s="16">
        <f t="shared" si="3"/>
        <v>0.16666666666666666</v>
      </c>
    </row>
    <row r="16" spans="1:27" x14ac:dyDescent="0.2">
      <c r="A16" s="26">
        <f t="shared" si="0"/>
        <v>6</v>
      </c>
      <c r="B16" s="27" t="s">
        <v>275</v>
      </c>
      <c r="C16" s="27" t="s">
        <v>142</v>
      </c>
      <c r="D16" s="13"/>
      <c r="E16" s="6" t="s">
        <v>93</v>
      </c>
      <c r="F16" s="6"/>
      <c r="G16" s="7">
        <f>IF(F16=0,,($F$9-F16)*$F$7*100/$F$9)</f>
        <v>0</v>
      </c>
      <c r="H16" s="6"/>
      <c r="I16" s="7">
        <f>IF(H16=0,,($H$9-H16)*$H$7*100/$H$9)</f>
        <v>0</v>
      </c>
      <c r="J16" s="27"/>
      <c r="K16" s="29">
        <f>IF(J16=0,,($J$9-J16)*$J$7*100/$J$9)</f>
        <v>0</v>
      </c>
      <c r="L16" s="27"/>
      <c r="M16" s="29">
        <f>IF(L16=0,,($L$9-L16)*$L$7*100/$L$9)</f>
        <v>0</v>
      </c>
      <c r="N16" s="27">
        <v>5</v>
      </c>
      <c r="O16" s="29">
        <f>IF(N16=0,,($N$9-N16)*$N$7*100/$N$9)</f>
        <v>150</v>
      </c>
      <c r="P16" s="27"/>
      <c r="Q16" s="29">
        <v>0</v>
      </c>
      <c r="R16" s="27"/>
      <c r="S16" s="29">
        <f>IF(R16=0,,($R$9-R16)*$R$7*100/$R$9)</f>
        <v>0</v>
      </c>
      <c r="T16" s="27"/>
      <c r="U16" s="29">
        <v>0</v>
      </c>
      <c r="V16" s="6"/>
      <c r="W16" s="7">
        <f>IF(V16=0,,($V$9-V16)*$V$7*100/$V$9)</f>
        <v>0</v>
      </c>
      <c r="X16" s="8">
        <f>SUM(G16+I16+K16+M16+O16+Q16+S16+U16+W16)</f>
        <v>150</v>
      </c>
      <c r="Y16" s="6">
        <f t="shared" si="1"/>
        <v>6</v>
      </c>
      <c r="Z16" s="6">
        <f t="shared" si="2"/>
        <v>1</v>
      </c>
      <c r="AA16" s="16">
        <f t="shared" si="3"/>
        <v>0.16666666666666666</v>
      </c>
    </row>
    <row r="17" spans="1:27" x14ac:dyDescent="0.2">
      <c r="A17" s="26">
        <f t="shared" si="0"/>
        <v>7</v>
      </c>
      <c r="B17" s="27" t="s">
        <v>201</v>
      </c>
      <c r="C17" s="27" t="s">
        <v>202</v>
      </c>
      <c r="D17" s="13"/>
      <c r="E17" s="6" t="s">
        <v>136</v>
      </c>
      <c r="F17" s="6"/>
      <c r="G17" s="7">
        <f>IF(F17=0,,($F$9-F17)*$F$7*100/$F$9)</f>
        <v>0</v>
      </c>
      <c r="H17" s="6"/>
      <c r="I17" s="7">
        <f>IF(H17=0,,($H$9-H17)*$H$7*100/$H$9)</f>
        <v>0</v>
      </c>
      <c r="J17" s="27"/>
      <c r="K17" s="29">
        <f>IF(J17=0,,($J$9-J17)*$J$7*100/$J$9)</f>
        <v>0</v>
      </c>
      <c r="L17" s="27">
        <v>10</v>
      </c>
      <c r="M17" s="29">
        <f>IF(L17=0,,($L$9-L17)*$L$7*100/$L$9)</f>
        <v>18.181818181818183</v>
      </c>
      <c r="N17" s="27">
        <v>7</v>
      </c>
      <c r="O17" s="29">
        <f>IF(N17=0,,($N$9-N17)*$N$7*100/$N$9)</f>
        <v>90</v>
      </c>
      <c r="P17" s="27"/>
      <c r="Q17" s="29">
        <f>IF(P17=0,,($P$9-P17)*$P$7*100/$P$9)</f>
        <v>0</v>
      </c>
      <c r="R17" s="27"/>
      <c r="S17" s="29"/>
      <c r="T17" s="27"/>
      <c r="U17" s="29">
        <f>IF(T17=0,,($T$9-T17)*$T$7*100/$T$9)</f>
        <v>0</v>
      </c>
      <c r="V17" s="6"/>
      <c r="W17" s="7">
        <f>IF(V17=0,,($V$9-V17)*$V$7*100/$V$9)</f>
        <v>0</v>
      </c>
      <c r="X17" s="8">
        <f>SUM(G17+I17+K17+M17+O17+Q17+S17+U17+W17)</f>
        <v>108.18181818181819</v>
      </c>
      <c r="Y17" s="6">
        <f t="shared" si="1"/>
        <v>7</v>
      </c>
      <c r="Z17" s="6">
        <f t="shared" si="2"/>
        <v>2</v>
      </c>
      <c r="AA17" s="16">
        <f t="shared" si="3"/>
        <v>0.33333333333333331</v>
      </c>
    </row>
    <row r="18" spans="1:27" x14ac:dyDescent="0.2">
      <c r="A18" s="26">
        <f t="shared" si="0"/>
        <v>8</v>
      </c>
      <c r="B18" s="27" t="s">
        <v>134</v>
      </c>
      <c r="C18" s="27" t="s">
        <v>143</v>
      </c>
      <c r="D18" s="6"/>
      <c r="E18" s="6" t="s">
        <v>136</v>
      </c>
      <c r="F18" s="6"/>
      <c r="G18" s="7">
        <f>IF(F18=0,,($F$9-F18)*$F$7*100/$F$9)</f>
        <v>0</v>
      </c>
      <c r="H18" s="6"/>
      <c r="I18" s="7">
        <f>IF(H18=0,,($H$9-H18)*$H$7*100/$H$9)</f>
        <v>0</v>
      </c>
      <c r="J18" s="27"/>
      <c r="K18" s="29">
        <f>IF(J18=0,,($J$9-J18)*$J$7*100/$J$9)</f>
        <v>0</v>
      </c>
      <c r="L18" s="27">
        <v>7</v>
      </c>
      <c r="M18" s="29">
        <f>IF(L18=0,,($L$9-L18)*$L$7*100/$L$9)</f>
        <v>72.727272727272734</v>
      </c>
      <c r="N18" s="27"/>
      <c r="O18" s="29">
        <f>IF(N18=0,,($N$9-N18)*$N$7*100/$N$9)</f>
        <v>0</v>
      </c>
      <c r="P18" s="27"/>
      <c r="Q18" s="29">
        <f>IF(P18=0,,($P$9-P18)*$P$7*100/$P$9)</f>
        <v>0</v>
      </c>
      <c r="R18" s="27"/>
      <c r="S18" s="29">
        <f>IF(R18=0,,($R$9-R18)*$R$7*100/$R$9)</f>
        <v>0</v>
      </c>
      <c r="T18" s="27"/>
      <c r="U18" s="29">
        <f>IF(T18=0,,($T$9-T18)*$T$7*100/$T$9)</f>
        <v>0</v>
      </c>
      <c r="V18" s="6"/>
      <c r="W18" s="7">
        <f>IF(V18=0,,($V$9-V18)*$V$7*100/$V$9)</f>
        <v>0</v>
      </c>
      <c r="X18" s="8">
        <f>SUM(G18+I18+K18+M18+O18+Q18+S18+U18+W18)</f>
        <v>72.727272727272734</v>
      </c>
      <c r="Y18" s="6">
        <f t="shared" si="1"/>
        <v>8</v>
      </c>
      <c r="Z18" s="6">
        <f t="shared" si="2"/>
        <v>1</v>
      </c>
      <c r="AA18" s="16">
        <f t="shared" si="3"/>
        <v>0.16666666666666666</v>
      </c>
    </row>
    <row r="19" spans="1:27" x14ac:dyDescent="0.2">
      <c r="A19" s="26">
        <f t="shared" si="0"/>
        <v>9</v>
      </c>
      <c r="B19" s="27" t="s">
        <v>203</v>
      </c>
      <c r="C19" s="27" t="s">
        <v>204</v>
      </c>
      <c r="D19" s="6"/>
      <c r="E19" s="6" t="s">
        <v>176</v>
      </c>
      <c r="F19" s="6"/>
      <c r="G19" s="7">
        <f>IF(F19=0,,($F$9-F19)*$F$7*100/$F$9)</f>
        <v>0</v>
      </c>
      <c r="H19" s="6"/>
      <c r="I19" s="7">
        <f>IF(H19=0,,($H$9-H19)*$H$7*100/$H$9)</f>
        <v>0</v>
      </c>
      <c r="J19" s="27"/>
      <c r="K19" s="29">
        <f>IF(J19=0,,($J$9-J19)*$J$7*100/$J$9)</f>
        <v>0</v>
      </c>
      <c r="L19" s="27">
        <v>11</v>
      </c>
      <c r="M19" s="29">
        <f>18/2</f>
        <v>9</v>
      </c>
      <c r="N19" s="27">
        <v>8</v>
      </c>
      <c r="O19" s="29">
        <f>IF(N19=0,,($N$9-N19)*$N$7*100/$N$9)</f>
        <v>60</v>
      </c>
      <c r="P19" s="27"/>
      <c r="Q19" s="29">
        <f>IF(P19=0,,($P$9-P19)*$P$7*100/$P$9)</f>
        <v>0</v>
      </c>
      <c r="R19" s="27"/>
      <c r="S19" s="29">
        <f>IF(R19=0,,($R$9-R19)*$R$7*100/$R$9)</f>
        <v>0</v>
      </c>
      <c r="T19" s="27"/>
      <c r="U19" s="29">
        <f>IF(T19=0,,($T$9-T19)*$T$7*100/$T$9)</f>
        <v>0</v>
      </c>
      <c r="V19" s="6"/>
      <c r="W19" s="7">
        <f>IF(V19=0,,($V$9-V19)*$V$7*100/$V$9)</f>
        <v>0</v>
      </c>
      <c r="X19" s="8">
        <f>SUM(G19+I19+K19+M19+O19+Q19+S19+U19+W19)</f>
        <v>69</v>
      </c>
      <c r="Y19" s="6">
        <f t="shared" si="1"/>
        <v>9</v>
      </c>
      <c r="Z19" s="6">
        <f t="shared" si="2"/>
        <v>2</v>
      </c>
      <c r="AA19" s="16">
        <f t="shared" si="3"/>
        <v>0.33333333333333331</v>
      </c>
    </row>
    <row r="20" spans="1:27" x14ac:dyDescent="0.2">
      <c r="A20" s="26">
        <f t="shared" si="0"/>
        <v>10</v>
      </c>
      <c r="B20" s="27" t="s">
        <v>199</v>
      </c>
      <c r="C20" s="27" t="s">
        <v>200</v>
      </c>
      <c r="D20" s="13"/>
      <c r="E20" s="6" t="s">
        <v>152</v>
      </c>
      <c r="F20" s="6"/>
      <c r="G20" s="7">
        <f>IF(F20=0,,($F$9-F20)*$F$7*100/$F$9)</f>
        <v>0</v>
      </c>
      <c r="H20" s="6"/>
      <c r="I20" s="7">
        <f>IF(H20=0,,($H$9-H20)*$H$7*100/$H$9)</f>
        <v>0</v>
      </c>
      <c r="J20" s="27"/>
      <c r="K20" s="29">
        <f>IF(J20=0,,($J$9-J20)*$J$7*100/$J$9)</f>
        <v>0</v>
      </c>
      <c r="L20" s="27">
        <v>8</v>
      </c>
      <c r="M20" s="29">
        <f>IF(L20=0,,($L$9-L20)*$L$7*100/$L$9)</f>
        <v>54.545454545454547</v>
      </c>
      <c r="N20" s="27"/>
      <c r="O20" s="29"/>
      <c r="P20" s="27"/>
      <c r="Q20" s="29">
        <f>IF(P20=0,,($P$9-P20)*$P$7*100/$P$9)</f>
        <v>0</v>
      </c>
      <c r="R20" s="27"/>
      <c r="S20" s="29">
        <f>IF(R20=0,,($R$9-R20)*$R$7*100/$R$9)</f>
        <v>0</v>
      </c>
      <c r="T20" s="31"/>
      <c r="U20" s="29">
        <f>IF(T20=0,,($T$9-T20)*$T$7*100/$T$9)</f>
        <v>0</v>
      </c>
      <c r="V20" s="30"/>
      <c r="W20" s="7">
        <f>IF(V20=0,,($V$9-V20)*$V$7*100/$V$9)</f>
        <v>0</v>
      </c>
      <c r="X20" s="8">
        <f>SUM(G20+I20+K20+M20+O20+Q20+S20+U20+W20)</f>
        <v>54.545454545454547</v>
      </c>
      <c r="Y20" s="6">
        <f t="shared" si="1"/>
        <v>10</v>
      </c>
      <c r="Z20" s="6">
        <f t="shared" si="2"/>
        <v>1</v>
      </c>
      <c r="AA20" s="16">
        <f t="shared" si="3"/>
        <v>0.16666666666666666</v>
      </c>
    </row>
    <row r="21" spans="1:27" x14ac:dyDescent="0.2">
      <c r="A21" s="26">
        <f t="shared" si="0"/>
        <v>11</v>
      </c>
      <c r="B21" s="27" t="s">
        <v>276</v>
      </c>
      <c r="C21" s="27" t="s">
        <v>277</v>
      </c>
      <c r="D21" s="13"/>
      <c r="E21" s="6" t="s">
        <v>176</v>
      </c>
      <c r="F21" s="6"/>
      <c r="G21" s="7">
        <f>IF(F21=0,,($F$9-F21)*$F$7*100/$F$9)</f>
        <v>0</v>
      </c>
      <c r="H21" s="6"/>
      <c r="I21" s="7"/>
      <c r="J21" s="27"/>
      <c r="K21" s="29"/>
      <c r="L21" s="27"/>
      <c r="M21" s="29">
        <f>IF(L21=0,,($L$9-L21)*$L$7*100/$L$9)</f>
        <v>0</v>
      </c>
      <c r="N21" s="27">
        <v>9</v>
      </c>
      <c r="O21" s="29">
        <f>IF(N21=0,,($N$9-N21)*$N$7*100/$N$9)</f>
        <v>30</v>
      </c>
      <c r="P21" s="27"/>
      <c r="Q21" s="29">
        <f>IF(P21=0,,($P$9-P21)*$P$7*100/$P$9)</f>
        <v>0</v>
      </c>
      <c r="R21" s="27"/>
      <c r="S21" s="29">
        <f>IF(R21=0,,($R$9-R21)*$R$7*100/$R$9)</f>
        <v>0</v>
      </c>
      <c r="T21" s="32"/>
      <c r="U21" s="29">
        <f>IF(T21=0,,($T$9-T21)*$T$7*100/$T$9)</f>
        <v>0</v>
      </c>
      <c r="V21" s="17"/>
      <c r="W21" s="7">
        <f>IF(V21=0,,($V$9-V21)*$V$7*100/$V$9)</f>
        <v>0</v>
      </c>
      <c r="X21" s="8">
        <f>SUM(G21+I21+K21+M21+O21+Q21+S21+U21+W21)</f>
        <v>30</v>
      </c>
      <c r="Y21" s="6">
        <f t="shared" si="1"/>
        <v>11</v>
      </c>
      <c r="Z21" s="6">
        <f t="shared" si="2"/>
        <v>1</v>
      </c>
      <c r="AA21" s="16">
        <f t="shared" si="3"/>
        <v>0.16666666666666666</v>
      </c>
    </row>
    <row r="22" spans="1:27" x14ac:dyDescent="0.2">
      <c r="A22" s="26">
        <f t="shared" si="0"/>
        <v>12</v>
      </c>
      <c r="B22" s="27" t="s">
        <v>278</v>
      </c>
      <c r="C22" s="27" t="s">
        <v>279</v>
      </c>
      <c r="D22" s="6"/>
      <c r="E22" s="6" t="s">
        <v>176</v>
      </c>
      <c r="F22" s="6"/>
      <c r="G22" s="7">
        <f>IF(F22=0,,($F$9-F22)*$F$7*100/$F$9)</f>
        <v>0</v>
      </c>
      <c r="H22" s="6"/>
      <c r="I22" s="7">
        <f>IF(H22=0,,($H$9-H22)*$H$7*100/$H$9)</f>
        <v>0</v>
      </c>
      <c r="J22" s="27"/>
      <c r="K22" s="29">
        <f>IF(J22=0,,($J$9-J22)*$J$7*100/$J$9)</f>
        <v>0</v>
      </c>
      <c r="L22" s="27"/>
      <c r="M22" s="29">
        <f>IF(L22=0,,($L$9-L22)*$L$7*100/$L$9)</f>
        <v>0</v>
      </c>
      <c r="N22" s="27">
        <v>10</v>
      </c>
      <c r="O22" s="29">
        <v>15</v>
      </c>
      <c r="P22" s="27"/>
      <c r="Q22" s="29">
        <f>IF(P22=0,,($P$9-P22)*$P$7*100/$P$9)</f>
        <v>0</v>
      </c>
      <c r="R22" s="27"/>
      <c r="S22" s="29">
        <f>IF(R22=0,,($R$9-R22)*$R$7*100/$R$9)</f>
        <v>0</v>
      </c>
      <c r="T22" s="27"/>
      <c r="U22" s="29">
        <f>IF(T22=0,,($T$9-T22)*$T$7*100/$T$9)</f>
        <v>0</v>
      </c>
      <c r="V22" s="6"/>
      <c r="W22" s="7">
        <f>IF(V22=0,,($V$9-V22)*$V$7*100/$V$9)</f>
        <v>0</v>
      </c>
      <c r="X22" s="8">
        <f>SUM(G22+I22+K22+M22+O22+Q22+S22+U22+W22)</f>
        <v>15</v>
      </c>
      <c r="Y22" s="6">
        <f t="shared" si="1"/>
        <v>12</v>
      </c>
      <c r="Z22" s="6">
        <f t="shared" si="2"/>
        <v>1</v>
      </c>
      <c r="AA22" s="16">
        <f t="shared" si="3"/>
        <v>0.16666666666666666</v>
      </c>
    </row>
    <row r="23" spans="1:27" x14ac:dyDescent="0.2">
      <c r="A23" s="26">
        <f t="shared" si="0"/>
        <v>13</v>
      </c>
      <c r="B23" s="27" t="s">
        <v>78</v>
      </c>
      <c r="C23" s="27" t="s">
        <v>79</v>
      </c>
      <c r="D23" s="13"/>
      <c r="E23" s="6" t="s">
        <v>54</v>
      </c>
      <c r="F23" s="6">
        <v>50</v>
      </c>
      <c r="G23" s="7">
        <f>IF(F23=0,,($F$9-F23)*$F$7*100/$F$9)</f>
        <v>11.320754716981131</v>
      </c>
      <c r="H23" s="6"/>
      <c r="I23" s="7">
        <f>IF(H23=0,,($H$9-H23)*$H$7*100/$H$9)</f>
        <v>0</v>
      </c>
      <c r="J23" s="27"/>
      <c r="K23" s="29">
        <f>IF(J23=0,,($J$9-J23)*$J$7*100/$J$9)</f>
        <v>0</v>
      </c>
      <c r="L23" s="27"/>
      <c r="M23" s="29">
        <f>IF(L23=0,,($L$9-L23)*$L$7*100/$L$9)</f>
        <v>0</v>
      </c>
      <c r="N23" s="27"/>
      <c r="O23" s="29">
        <f>IF(N23=0,,($N$9-N23)*$N$7*100/$N$9)</f>
        <v>0</v>
      </c>
      <c r="P23" s="27"/>
      <c r="Q23" s="29">
        <f>IF(P23=0,,($P$9-P23)*$P$7*100/$P$9)</f>
        <v>0</v>
      </c>
      <c r="R23" s="27"/>
      <c r="S23" s="29">
        <f>IF(R23=0,,($R$9-R23)*$R$7*100/$R$9)</f>
        <v>0</v>
      </c>
      <c r="T23" s="31"/>
      <c r="U23" s="29">
        <f>IF(T23=0,,($T$9-T23)*$T$7*100/$T$9)</f>
        <v>0</v>
      </c>
      <c r="V23" s="17"/>
      <c r="W23" s="7">
        <f>IF(V23=0,,($V$9-V23)*$V$7*100/$V$9)</f>
        <v>0</v>
      </c>
      <c r="X23" s="8">
        <f>SUM(G23+I23+K23+M23+O23+Q23+S23+U23+W23)</f>
        <v>11.320754716981131</v>
      </c>
      <c r="Y23" s="6">
        <f t="shared" si="1"/>
        <v>13</v>
      </c>
      <c r="Z23" s="6">
        <f t="shared" si="2"/>
        <v>1</v>
      </c>
      <c r="AA23" s="16">
        <f t="shared" si="3"/>
        <v>0.16666666666666666</v>
      </c>
    </row>
    <row r="24" spans="1:27" x14ac:dyDescent="0.2">
      <c r="A24" s="26">
        <f t="shared" si="0"/>
        <v>14</v>
      </c>
      <c r="B24" s="27"/>
      <c r="C24" s="27"/>
      <c r="D24" s="13"/>
      <c r="E24" s="6"/>
      <c r="F24" s="6"/>
      <c r="G24" s="7">
        <f>IF(F24=0,,($F$9-F24)*$F$7*100/$F$9)</f>
        <v>0</v>
      </c>
      <c r="H24" s="6"/>
      <c r="I24" s="7">
        <f>IF(H24=0,,($H$9-H24)*$H$7*100/$H$9)</f>
        <v>0</v>
      </c>
      <c r="J24" s="27"/>
      <c r="K24" s="29">
        <f>IF(J24=0,,($J$9-J24)*$J$7*100/$J$9)</f>
        <v>0</v>
      </c>
      <c r="L24" s="27"/>
      <c r="M24" s="29"/>
      <c r="N24" s="27"/>
      <c r="O24" s="29">
        <f>IF(N24=0,,($N$9-N24)*$N$7*100/$N$9)</f>
        <v>0</v>
      </c>
      <c r="P24" s="27"/>
      <c r="Q24" s="29">
        <f>IF(P24=0,,($P$9-P24)*$P$7*100/$P$9)</f>
        <v>0</v>
      </c>
      <c r="R24" s="27"/>
      <c r="S24" s="29">
        <f>IF(R24=0,,($R$9-R24)*$R$7*100/$R$9)</f>
        <v>0</v>
      </c>
      <c r="T24" s="32"/>
      <c r="U24" s="29">
        <f>IF(T24=0,,($T$9-T24)*$T$7*100/$T$9)</f>
        <v>0</v>
      </c>
      <c r="V24" s="17"/>
      <c r="W24" s="7">
        <f>IF(V24=0,,($V$9-V24)*$V$7*100/$V$9)</f>
        <v>0</v>
      </c>
      <c r="X24" s="8">
        <f>SUM(G24+I24+K24+M24+O24+Q24+S24+U24+W24)</f>
        <v>0</v>
      </c>
      <c r="Y24" s="6">
        <f t="shared" si="1"/>
        <v>14</v>
      </c>
      <c r="Z24" s="6">
        <f t="shared" si="2"/>
        <v>0</v>
      </c>
      <c r="AA24" s="16">
        <f t="shared" si="3"/>
        <v>0</v>
      </c>
    </row>
    <row r="25" spans="1:27" x14ac:dyDescent="0.2">
      <c r="A25" s="26">
        <f t="shared" si="0"/>
        <v>15</v>
      </c>
      <c r="B25" s="27"/>
      <c r="C25" s="27"/>
      <c r="D25" s="6"/>
      <c r="E25" s="6"/>
      <c r="F25" s="6"/>
      <c r="G25" s="7">
        <f>IF(F25=0,,($F$9-F25)*$F$7*100/$F$9)</f>
        <v>0</v>
      </c>
      <c r="H25" s="6"/>
      <c r="I25" s="7">
        <f>IF(H25=0,,($H$9-H25)*$H$7*100/$H$9)</f>
        <v>0</v>
      </c>
      <c r="J25" s="27"/>
      <c r="K25" s="29">
        <f>IF(J25=0,,($J$9-J25)*$J$7*100/$J$9)</f>
        <v>0</v>
      </c>
      <c r="L25" s="27"/>
      <c r="M25" s="29">
        <f>IF(L25=0,,($L$9-L25)*$L$7*100/$L$9)</f>
        <v>0</v>
      </c>
      <c r="N25" s="27"/>
      <c r="O25" s="29">
        <f>IF(N25=0,,($N$9-N25)*$N$7*100/$N$9)</f>
        <v>0</v>
      </c>
      <c r="P25" s="27"/>
      <c r="Q25" s="29">
        <f>IF(P25=0,,($P$9-P25)*$P$7*100/$P$9)</f>
        <v>0</v>
      </c>
      <c r="R25" s="27"/>
      <c r="S25" s="29">
        <f>IF(R25=0,,($R$9-R25)*$R$7*100/$R$9)</f>
        <v>0</v>
      </c>
      <c r="T25" s="27"/>
      <c r="U25" s="29">
        <f>IF(T25=0,,($T$9-T25)*$T$7*100/$T$9)</f>
        <v>0</v>
      </c>
      <c r="V25" s="6"/>
      <c r="W25" s="7">
        <f>IF(V25=0,,($V$9-V25)*$V$7*100/$V$9)</f>
        <v>0</v>
      </c>
      <c r="X25" s="8">
        <f>SUM(G25+I25+K25+M25+O25+Q25+S25+U25+W25)</f>
        <v>0</v>
      </c>
      <c r="Y25" s="6">
        <f t="shared" si="1"/>
        <v>15</v>
      </c>
      <c r="Z25" s="6">
        <f t="shared" si="2"/>
        <v>0</v>
      </c>
      <c r="AA25" s="16">
        <f t="shared" si="3"/>
        <v>0</v>
      </c>
    </row>
    <row r="26" spans="1:27" x14ac:dyDescent="0.2">
      <c r="A26" s="26">
        <f t="shared" si="0"/>
        <v>16</v>
      </c>
      <c r="B26" s="27"/>
      <c r="C26" s="27"/>
      <c r="D26" s="13"/>
      <c r="E26" s="6"/>
      <c r="F26" s="6"/>
      <c r="G26" s="7">
        <f>IF(F26=0,,($F$9-F26)*$F$7*100/$F$9)</f>
        <v>0</v>
      </c>
      <c r="H26" s="6"/>
      <c r="I26" s="7">
        <f>IF(H26=0,,($H$9-H26)*$H$7*100/$H$9)</f>
        <v>0</v>
      </c>
      <c r="J26" s="27"/>
      <c r="K26" s="29">
        <f>IF(J26=0,,($J$9-J26)*$J$7*100/$J$9)</f>
        <v>0</v>
      </c>
      <c r="L26" s="27"/>
      <c r="M26" s="29">
        <f>IF(L26=0,,($L$9-L26)*$L$7*100/$L$9)</f>
        <v>0</v>
      </c>
      <c r="N26" s="27"/>
      <c r="O26" s="29">
        <f>IF(N26=0,,($N$9-N26)*$N$7*100/$N$9)</f>
        <v>0</v>
      </c>
      <c r="P26" s="27"/>
      <c r="Q26" s="29">
        <f>IF(P26=0,,($P$9-P26)*$P$7*100/$P$9)</f>
        <v>0</v>
      </c>
      <c r="R26" s="27"/>
      <c r="S26" s="29">
        <f>IF(R26=0,,($R$9-R26)*$R$7*100/$R$9)</f>
        <v>0</v>
      </c>
      <c r="T26" s="32"/>
      <c r="U26" s="29">
        <f>IF(T26=0,,($T$9-T26)*$T$7*100/$T$9)</f>
        <v>0</v>
      </c>
      <c r="V26" s="17"/>
      <c r="W26" s="7">
        <f>IF(V26=0,,($V$9-V26)*$V$7*100/$V$9)</f>
        <v>0</v>
      </c>
      <c r="X26" s="8">
        <f>SUM(G26+I26+K26+M26+O26+Q26+S26+U26+W26)</f>
        <v>0</v>
      </c>
      <c r="Y26" s="6">
        <f t="shared" si="1"/>
        <v>16</v>
      </c>
      <c r="Z26" s="6">
        <f t="shared" si="2"/>
        <v>0</v>
      </c>
      <c r="AA26" s="16">
        <f t="shared" si="3"/>
        <v>0</v>
      </c>
    </row>
    <row r="27" spans="1:27" x14ac:dyDescent="0.2">
      <c r="A27" s="26">
        <f t="shared" si="0"/>
        <v>17</v>
      </c>
      <c r="B27" s="27"/>
      <c r="C27" s="27"/>
      <c r="D27" s="13"/>
      <c r="E27" s="6"/>
      <c r="F27" s="6"/>
      <c r="G27" s="7">
        <f t="shared" ref="G22:G43" si="4">IF(F27=0,,($F$9-F27)*$F$7*100/$F$9)</f>
        <v>0</v>
      </c>
      <c r="H27" s="6"/>
      <c r="I27" s="7">
        <f t="shared" ref="I23:I43" si="5">IF(H27=0,,($H$9-H27)*$H$7*100/$H$9)</f>
        <v>0</v>
      </c>
      <c r="J27" s="27"/>
      <c r="K27" s="29">
        <f t="shared" ref="K23:K31" si="6">IF(J27=0,,($J$9-J27)*$J$7*100/$J$9)</f>
        <v>0</v>
      </c>
      <c r="L27" s="27"/>
      <c r="M27" s="29">
        <f t="shared" ref="M25:M43" si="7">IF(L27=0,,($L$9-L27)*$L$7*100/$L$9)</f>
        <v>0</v>
      </c>
      <c r="N27" s="27"/>
      <c r="O27" s="29">
        <f t="shared" ref="O22:O43" si="8">IF(N27=0,,($N$9-N27)*$N$7*100/$N$9)</f>
        <v>0</v>
      </c>
      <c r="P27" s="27"/>
      <c r="Q27" s="29">
        <f t="shared" ref="Q22:Q43" si="9">IF(P27=0,,($P$9-P27)*$P$7*100/$P$9)</f>
        <v>0</v>
      </c>
      <c r="R27" s="27"/>
      <c r="S27" s="29">
        <f t="shared" ref="S22:S43" si="10">IF(R27=0,,($R$9-R27)*$R$7*100/$R$9)</f>
        <v>0</v>
      </c>
      <c r="T27" s="27"/>
      <c r="U27" s="29">
        <f t="shared" ref="U22:U43" si="11">IF(T27=0,,($T$9-T27)*$T$7*100/$T$9)</f>
        <v>0</v>
      </c>
      <c r="V27" s="6"/>
      <c r="W27" s="7">
        <f t="shared" ref="W22:W43" si="12">IF(V27=0,,($V$9-V27)*$V$7*100/$V$9)</f>
        <v>0</v>
      </c>
      <c r="X27" s="8">
        <f t="shared" ref="X12:X51" si="13">SUM(G27+I27+K27+M27+O27+Q27+S27+U27+W27)</f>
        <v>0</v>
      </c>
      <c r="Y27" s="6">
        <f t="shared" si="1"/>
        <v>17</v>
      </c>
      <c r="Z27" s="6">
        <f t="shared" si="2"/>
        <v>0</v>
      </c>
      <c r="AA27" s="16">
        <f t="shared" si="3"/>
        <v>0</v>
      </c>
    </row>
    <row r="28" spans="1:27" x14ac:dyDescent="0.2">
      <c r="A28" s="5">
        <f t="shared" si="0"/>
        <v>18</v>
      </c>
      <c r="B28" s="6"/>
      <c r="C28" s="6"/>
      <c r="D28" s="6"/>
      <c r="E28" s="6"/>
      <c r="F28" s="6"/>
      <c r="G28" s="7">
        <f t="shared" si="4"/>
        <v>0</v>
      </c>
      <c r="H28" s="6"/>
      <c r="I28" s="7">
        <f t="shared" si="5"/>
        <v>0</v>
      </c>
      <c r="J28" s="27"/>
      <c r="K28" s="29">
        <f t="shared" si="6"/>
        <v>0</v>
      </c>
      <c r="L28" s="27"/>
      <c r="M28" s="29">
        <f t="shared" si="7"/>
        <v>0</v>
      </c>
      <c r="N28" s="27"/>
      <c r="O28" s="29">
        <f t="shared" si="8"/>
        <v>0</v>
      </c>
      <c r="P28" s="27"/>
      <c r="Q28" s="29">
        <f t="shared" si="9"/>
        <v>0</v>
      </c>
      <c r="R28" s="27"/>
      <c r="S28" s="29">
        <f t="shared" si="10"/>
        <v>0</v>
      </c>
      <c r="T28" s="27"/>
      <c r="U28" s="29">
        <f t="shared" si="11"/>
        <v>0</v>
      </c>
      <c r="V28" s="6"/>
      <c r="W28" s="7">
        <f t="shared" si="12"/>
        <v>0</v>
      </c>
      <c r="X28" s="8">
        <f t="shared" si="13"/>
        <v>0</v>
      </c>
      <c r="Y28" s="6">
        <f t="shared" si="1"/>
        <v>18</v>
      </c>
      <c r="Z28" s="6">
        <f t="shared" si="2"/>
        <v>0</v>
      </c>
      <c r="AA28" s="16">
        <f t="shared" si="3"/>
        <v>0</v>
      </c>
    </row>
    <row r="29" spans="1:27" x14ac:dyDescent="0.2">
      <c r="A29" s="5">
        <f t="shared" si="0"/>
        <v>19</v>
      </c>
      <c r="B29" s="6"/>
      <c r="C29" s="6"/>
      <c r="D29" s="13"/>
      <c r="E29" s="6"/>
      <c r="F29" s="6"/>
      <c r="G29" s="7">
        <f t="shared" si="4"/>
        <v>0</v>
      </c>
      <c r="H29" s="6"/>
      <c r="I29" s="7">
        <f t="shared" si="5"/>
        <v>0</v>
      </c>
      <c r="J29" s="6"/>
      <c r="K29" s="7">
        <f t="shared" si="6"/>
        <v>0</v>
      </c>
      <c r="L29" s="27"/>
      <c r="M29" s="29">
        <f t="shared" si="7"/>
        <v>0</v>
      </c>
      <c r="N29" s="27"/>
      <c r="O29" s="29">
        <f t="shared" si="8"/>
        <v>0</v>
      </c>
      <c r="P29" s="6"/>
      <c r="Q29" s="29">
        <f t="shared" si="9"/>
        <v>0</v>
      </c>
      <c r="R29" s="6"/>
      <c r="S29" s="29">
        <f t="shared" si="10"/>
        <v>0</v>
      </c>
      <c r="T29" s="17"/>
      <c r="U29" s="29">
        <f t="shared" si="11"/>
        <v>0</v>
      </c>
      <c r="V29" s="17"/>
      <c r="W29" s="7">
        <f t="shared" si="12"/>
        <v>0</v>
      </c>
      <c r="X29" s="8">
        <f t="shared" si="13"/>
        <v>0</v>
      </c>
      <c r="Y29" s="6">
        <f t="shared" si="1"/>
        <v>19</v>
      </c>
      <c r="Z29" s="6">
        <f t="shared" si="2"/>
        <v>0</v>
      </c>
      <c r="AA29" s="16">
        <f t="shared" si="3"/>
        <v>0</v>
      </c>
    </row>
    <row r="30" spans="1:27" x14ac:dyDescent="0.2">
      <c r="A30" s="5">
        <f t="shared" si="0"/>
        <v>20</v>
      </c>
      <c r="B30" s="6"/>
      <c r="C30" s="6"/>
      <c r="D30" s="6"/>
      <c r="E30" s="6"/>
      <c r="F30" s="6"/>
      <c r="G30" s="7">
        <f t="shared" si="4"/>
        <v>0</v>
      </c>
      <c r="H30" s="6"/>
      <c r="I30" s="7">
        <f t="shared" si="5"/>
        <v>0</v>
      </c>
      <c r="J30" s="6"/>
      <c r="K30" s="7">
        <f t="shared" si="6"/>
        <v>0</v>
      </c>
      <c r="L30" s="27"/>
      <c r="M30" s="29">
        <f t="shared" si="7"/>
        <v>0</v>
      </c>
      <c r="N30" s="6"/>
      <c r="O30" s="7">
        <f t="shared" si="8"/>
        <v>0</v>
      </c>
      <c r="P30" s="6"/>
      <c r="Q30" s="7">
        <f t="shared" si="9"/>
        <v>0</v>
      </c>
      <c r="R30" s="6"/>
      <c r="S30" s="29">
        <f t="shared" si="10"/>
        <v>0</v>
      </c>
      <c r="T30" s="6"/>
      <c r="U30" s="7">
        <f t="shared" si="11"/>
        <v>0</v>
      </c>
      <c r="V30" s="6"/>
      <c r="W30" s="7">
        <f t="shared" si="12"/>
        <v>0</v>
      </c>
      <c r="X30" s="8">
        <f t="shared" si="13"/>
        <v>0</v>
      </c>
      <c r="Y30" s="6">
        <f t="shared" si="1"/>
        <v>20</v>
      </c>
      <c r="Z30" s="6">
        <f t="shared" si="2"/>
        <v>0</v>
      </c>
      <c r="AA30" s="16">
        <f t="shared" si="3"/>
        <v>0</v>
      </c>
    </row>
    <row r="31" spans="1:27" x14ac:dyDescent="0.2">
      <c r="A31" s="5">
        <f t="shared" si="0"/>
        <v>21</v>
      </c>
      <c r="B31" s="6"/>
      <c r="C31" s="6"/>
      <c r="D31" s="6"/>
      <c r="E31" s="6"/>
      <c r="F31" s="6"/>
      <c r="G31" s="7">
        <f t="shared" si="4"/>
        <v>0</v>
      </c>
      <c r="H31" s="6"/>
      <c r="I31" s="7">
        <f t="shared" si="5"/>
        <v>0</v>
      </c>
      <c r="J31" s="6"/>
      <c r="K31" s="7">
        <f t="shared" si="6"/>
        <v>0</v>
      </c>
      <c r="L31" s="27"/>
      <c r="M31" s="29">
        <f t="shared" si="7"/>
        <v>0</v>
      </c>
      <c r="N31" s="6"/>
      <c r="O31" s="7">
        <f t="shared" si="8"/>
        <v>0</v>
      </c>
      <c r="P31" s="6"/>
      <c r="Q31" s="7">
        <f t="shared" si="9"/>
        <v>0</v>
      </c>
      <c r="R31" s="6"/>
      <c r="S31" s="29">
        <f t="shared" si="10"/>
        <v>0</v>
      </c>
      <c r="T31" s="6"/>
      <c r="U31" s="7">
        <f t="shared" si="11"/>
        <v>0</v>
      </c>
      <c r="V31" s="6"/>
      <c r="W31" s="7">
        <f t="shared" si="12"/>
        <v>0</v>
      </c>
      <c r="X31" s="8">
        <f t="shared" si="13"/>
        <v>0</v>
      </c>
      <c r="Y31" s="6">
        <f t="shared" si="1"/>
        <v>21</v>
      </c>
      <c r="Z31" s="6">
        <f t="shared" si="2"/>
        <v>0</v>
      </c>
      <c r="AA31" s="16">
        <f t="shared" si="3"/>
        <v>0</v>
      </c>
    </row>
    <row r="32" spans="1:27" x14ac:dyDescent="0.2">
      <c r="A32" s="5">
        <f t="shared" si="0"/>
        <v>22</v>
      </c>
      <c r="B32" s="6"/>
      <c r="C32" s="6"/>
      <c r="D32" s="6"/>
      <c r="E32" s="6"/>
      <c r="F32" s="6"/>
      <c r="G32" s="7">
        <f t="shared" si="4"/>
        <v>0</v>
      </c>
      <c r="H32" s="6"/>
      <c r="I32" s="7">
        <f t="shared" si="5"/>
        <v>0</v>
      </c>
      <c r="J32" s="6"/>
      <c r="K32" s="7">
        <f t="shared" ref="K32:K43" si="14">IF(J32=0,,($H$9-J32)*$H$7*100/$H$9)</f>
        <v>0</v>
      </c>
      <c r="L32" s="6"/>
      <c r="M32" s="7">
        <f t="shared" si="7"/>
        <v>0</v>
      </c>
      <c r="N32" s="6"/>
      <c r="O32" s="7">
        <f t="shared" si="8"/>
        <v>0</v>
      </c>
      <c r="P32" s="6"/>
      <c r="Q32" s="7">
        <f t="shared" si="9"/>
        <v>0</v>
      </c>
      <c r="R32" s="6"/>
      <c r="S32" s="29">
        <f t="shared" si="10"/>
        <v>0</v>
      </c>
      <c r="T32" s="6"/>
      <c r="U32" s="7">
        <f t="shared" si="11"/>
        <v>0</v>
      </c>
      <c r="V32" s="6"/>
      <c r="W32" s="7">
        <f t="shared" si="12"/>
        <v>0</v>
      </c>
      <c r="X32" s="8">
        <f t="shared" si="13"/>
        <v>0</v>
      </c>
      <c r="Y32" s="6">
        <f t="shared" si="1"/>
        <v>22</v>
      </c>
      <c r="Z32" s="6">
        <f t="shared" si="2"/>
        <v>0</v>
      </c>
      <c r="AA32" s="16">
        <f t="shared" si="3"/>
        <v>0</v>
      </c>
    </row>
    <row r="33" spans="1:27" x14ac:dyDescent="0.2">
      <c r="A33" s="5">
        <f t="shared" si="0"/>
        <v>23</v>
      </c>
      <c r="B33" s="6"/>
      <c r="C33" s="6"/>
      <c r="D33" s="13"/>
      <c r="E33" s="6"/>
      <c r="F33" s="6"/>
      <c r="G33" s="7">
        <f t="shared" si="4"/>
        <v>0</v>
      </c>
      <c r="H33" s="6"/>
      <c r="I33" s="7">
        <f t="shared" si="5"/>
        <v>0</v>
      </c>
      <c r="J33" s="6"/>
      <c r="K33" s="7">
        <f t="shared" si="14"/>
        <v>0</v>
      </c>
      <c r="L33" s="6"/>
      <c r="M33" s="7">
        <f t="shared" si="7"/>
        <v>0</v>
      </c>
      <c r="N33" s="6"/>
      <c r="O33" s="7">
        <f t="shared" si="8"/>
        <v>0</v>
      </c>
      <c r="P33" s="6"/>
      <c r="Q33" s="7">
        <f t="shared" si="9"/>
        <v>0</v>
      </c>
      <c r="R33" s="6"/>
      <c r="S33" s="29">
        <f t="shared" si="10"/>
        <v>0</v>
      </c>
      <c r="T33" s="6"/>
      <c r="U33" s="7">
        <f t="shared" si="11"/>
        <v>0</v>
      </c>
      <c r="V33" s="6"/>
      <c r="W33" s="7">
        <f t="shared" si="12"/>
        <v>0</v>
      </c>
      <c r="X33" s="8">
        <f t="shared" si="13"/>
        <v>0</v>
      </c>
      <c r="Y33" s="6">
        <f t="shared" si="1"/>
        <v>23</v>
      </c>
      <c r="Z33" s="6">
        <f t="shared" si="2"/>
        <v>0</v>
      </c>
      <c r="AA33" s="16">
        <f t="shared" si="3"/>
        <v>0</v>
      </c>
    </row>
    <row r="34" spans="1:27" x14ac:dyDescent="0.2">
      <c r="A34" s="5">
        <f t="shared" si="0"/>
        <v>24</v>
      </c>
      <c r="B34" s="6"/>
      <c r="C34" s="6"/>
      <c r="D34" s="6"/>
      <c r="E34" s="6"/>
      <c r="F34" s="6"/>
      <c r="G34" s="7">
        <f t="shared" si="4"/>
        <v>0</v>
      </c>
      <c r="H34" s="6"/>
      <c r="I34" s="7">
        <f t="shared" si="5"/>
        <v>0</v>
      </c>
      <c r="J34" s="6"/>
      <c r="K34" s="7">
        <f t="shared" si="14"/>
        <v>0</v>
      </c>
      <c r="L34" s="6"/>
      <c r="M34" s="7">
        <f t="shared" si="7"/>
        <v>0</v>
      </c>
      <c r="N34" s="6"/>
      <c r="O34" s="7">
        <f t="shared" si="8"/>
        <v>0</v>
      </c>
      <c r="P34" s="6"/>
      <c r="Q34" s="7">
        <f t="shared" si="9"/>
        <v>0</v>
      </c>
      <c r="R34" s="6"/>
      <c r="S34" s="29">
        <f t="shared" si="10"/>
        <v>0</v>
      </c>
      <c r="T34" s="6"/>
      <c r="U34" s="7">
        <f t="shared" si="11"/>
        <v>0</v>
      </c>
      <c r="V34" s="6"/>
      <c r="W34" s="7">
        <f t="shared" si="12"/>
        <v>0</v>
      </c>
      <c r="X34" s="8">
        <f t="shared" si="13"/>
        <v>0</v>
      </c>
      <c r="Y34" s="6">
        <f t="shared" si="1"/>
        <v>24</v>
      </c>
      <c r="Z34" s="6">
        <f t="shared" si="2"/>
        <v>0</v>
      </c>
      <c r="AA34" s="16">
        <f t="shared" si="3"/>
        <v>0</v>
      </c>
    </row>
    <row r="35" spans="1:27" x14ac:dyDescent="0.2">
      <c r="A35" s="5">
        <f t="shared" si="0"/>
        <v>25</v>
      </c>
      <c r="B35" s="6"/>
      <c r="C35" s="6"/>
      <c r="D35" s="6"/>
      <c r="E35" s="6"/>
      <c r="F35" s="6"/>
      <c r="G35" s="7">
        <f t="shared" si="4"/>
        <v>0</v>
      </c>
      <c r="H35" s="6"/>
      <c r="I35" s="7">
        <f t="shared" si="5"/>
        <v>0</v>
      </c>
      <c r="J35" s="6"/>
      <c r="K35" s="7">
        <f t="shared" si="14"/>
        <v>0</v>
      </c>
      <c r="L35" s="6"/>
      <c r="M35" s="7">
        <f t="shared" si="7"/>
        <v>0</v>
      </c>
      <c r="N35" s="6"/>
      <c r="O35" s="7">
        <f t="shared" si="8"/>
        <v>0</v>
      </c>
      <c r="P35" s="6"/>
      <c r="Q35" s="7">
        <f t="shared" si="9"/>
        <v>0</v>
      </c>
      <c r="R35" s="6"/>
      <c r="S35" s="29">
        <f t="shared" si="10"/>
        <v>0</v>
      </c>
      <c r="T35" s="6"/>
      <c r="U35" s="7">
        <f t="shared" si="11"/>
        <v>0</v>
      </c>
      <c r="V35" s="6"/>
      <c r="W35" s="7">
        <f t="shared" si="12"/>
        <v>0</v>
      </c>
      <c r="X35" s="8">
        <f t="shared" si="13"/>
        <v>0</v>
      </c>
      <c r="Y35" s="6">
        <f t="shared" si="1"/>
        <v>25</v>
      </c>
      <c r="Z35" s="6">
        <f t="shared" si="2"/>
        <v>0</v>
      </c>
      <c r="AA35" s="16">
        <f t="shared" si="3"/>
        <v>0</v>
      </c>
    </row>
    <row r="36" spans="1:27" x14ac:dyDescent="0.2">
      <c r="A36" s="5">
        <f t="shared" si="0"/>
        <v>26</v>
      </c>
      <c r="B36" s="6"/>
      <c r="C36" s="6"/>
      <c r="D36" s="6"/>
      <c r="E36" s="6"/>
      <c r="F36" s="6"/>
      <c r="G36" s="7">
        <f t="shared" si="4"/>
        <v>0</v>
      </c>
      <c r="H36" s="6"/>
      <c r="I36" s="7">
        <f t="shared" si="5"/>
        <v>0</v>
      </c>
      <c r="J36" s="6"/>
      <c r="K36" s="7">
        <f t="shared" si="14"/>
        <v>0</v>
      </c>
      <c r="L36" s="6"/>
      <c r="M36" s="7">
        <f t="shared" si="7"/>
        <v>0</v>
      </c>
      <c r="N36" s="6"/>
      <c r="O36" s="7">
        <f t="shared" si="8"/>
        <v>0</v>
      </c>
      <c r="P36" s="6"/>
      <c r="Q36" s="7">
        <f t="shared" si="9"/>
        <v>0</v>
      </c>
      <c r="R36" s="6"/>
      <c r="S36" s="29">
        <f t="shared" si="10"/>
        <v>0</v>
      </c>
      <c r="T36" s="6"/>
      <c r="U36" s="7">
        <f t="shared" si="11"/>
        <v>0</v>
      </c>
      <c r="V36" s="6"/>
      <c r="W36" s="7">
        <f t="shared" si="12"/>
        <v>0</v>
      </c>
      <c r="X36" s="8">
        <f t="shared" si="13"/>
        <v>0</v>
      </c>
      <c r="Y36" s="6">
        <f t="shared" si="1"/>
        <v>26</v>
      </c>
      <c r="Z36" s="6">
        <f t="shared" si="2"/>
        <v>0</v>
      </c>
      <c r="AA36" s="16">
        <f t="shared" si="3"/>
        <v>0</v>
      </c>
    </row>
    <row r="37" spans="1:27" x14ac:dyDescent="0.2">
      <c r="A37" s="5">
        <f t="shared" si="0"/>
        <v>27</v>
      </c>
      <c r="B37" s="6"/>
      <c r="C37" s="6"/>
      <c r="D37" s="6"/>
      <c r="E37" s="6"/>
      <c r="F37" s="6"/>
      <c r="G37" s="7">
        <f t="shared" si="4"/>
        <v>0</v>
      </c>
      <c r="H37" s="6"/>
      <c r="I37" s="7">
        <f t="shared" si="5"/>
        <v>0</v>
      </c>
      <c r="J37" s="6"/>
      <c r="K37" s="7">
        <f t="shared" si="14"/>
        <v>0</v>
      </c>
      <c r="L37" s="6"/>
      <c r="M37" s="7">
        <f t="shared" si="7"/>
        <v>0</v>
      </c>
      <c r="N37" s="6"/>
      <c r="O37" s="7">
        <f t="shared" si="8"/>
        <v>0</v>
      </c>
      <c r="P37" s="6"/>
      <c r="Q37" s="7">
        <f t="shared" si="9"/>
        <v>0</v>
      </c>
      <c r="R37" s="6"/>
      <c r="S37" s="29">
        <f t="shared" si="10"/>
        <v>0</v>
      </c>
      <c r="T37" s="6"/>
      <c r="U37" s="7">
        <f t="shared" si="11"/>
        <v>0</v>
      </c>
      <c r="V37" s="6"/>
      <c r="W37" s="7">
        <f t="shared" si="12"/>
        <v>0</v>
      </c>
      <c r="X37" s="8">
        <f t="shared" si="13"/>
        <v>0</v>
      </c>
      <c r="Y37" s="6">
        <f t="shared" si="1"/>
        <v>27</v>
      </c>
      <c r="Z37" s="6">
        <f t="shared" si="2"/>
        <v>0</v>
      </c>
      <c r="AA37" s="16">
        <f t="shared" si="3"/>
        <v>0</v>
      </c>
    </row>
    <row r="38" spans="1:27" x14ac:dyDescent="0.2">
      <c r="A38" s="5">
        <f t="shared" si="0"/>
        <v>28</v>
      </c>
      <c r="B38" s="6"/>
      <c r="C38" s="6"/>
      <c r="D38" s="6"/>
      <c r="E38" s="6"/>
      <c r="F38" s="6"/>
      <c r="G38" s="7">
        <f t="shared" si="4"/>
        <v>0</v>
      </c>
      <c r="H38" s="6"/>
      <c r="I38" s="7">
        <f t="shared" si="5"/>
        <v>0</v>
      </c>
      <c r="J38" s="6"/>
      <c r="K38" s="7">
        <f t="shared" si="14"/>
        <v>0</v>
      </c>
      <c r="L38" s="6"/>
      <c r="M38" s="7">
        <f t="shared" si="7"/>
        <v>0</v>
      </c>
      <c r="N38" s="6"/>
      <c r="O38" s="7">
        <f t="shared" si="8"/>
        <v>0</v>
      </c>
      <c r="P38" s="6"/>
      <c r="Q38" s="7">
        <f t="shared" si="9"/>
        <v>0</v>
      </c>
      <c r="R38" s="6"/>
      <c r="S38" s="29">
        <f t="shared" si="10"/>
        <v>0</v>
      </c>
      <c r="T38" s="6"/>
      <c r="U38" s="7">
        <f t="shared" si="11"/>
        <v>0</v>
      </c>
      <c r="V38" s="6"/>
      <c r="W38" s="7">
        <f t="shared" si="12"/>
        <v>0</v>
      </c>
      <c r="X38" s="8">
        <f t="shared" si="13"/>
        <v>0</v>
      </c>
      <c r="Y38" s="6">
        <f t="shared" si="1"/>
        <v>28</v>
      </c>
      <c r="Z38" s="6">
        <f t="shared" si="2"/>
        <v>0</v>
      </c>
      <c r="AA38" s="16">
        <f t="shared" si="3"/>
        <v>0</v>
      </c>
    </row>
    <row r="39" spans="1:27" x14ac:dyDescent="0.2">
      <c r="A39" s="5">
        <f t="shared" si="0"/>
        <v>29</v>
      </c>
      <c r="B39" s="6"/>
      <c r="C39" s="6"/>
      <c r="D39" s="6"/>
      <c r="E39" s="6"/>
      <c r="F39" s="6"/>
      <c r="G39" s="7">
        <f t="shared" si="4"/>
        <v>0</v>
      </c>
      <c r="H39" s="6"/>
      <c r="I39" s="7">
        <f t="shared" si="5"/>
        <v>0</v>
      </c>
      <c r="J39" s="6"/>
      <c r="K39" s="7">
        <f t="shared" si="14"/>
        <v>0</v>
      </c>
      <c r="L39" s="6"/>
      <c r="M39" s="7">
        <f t="shared" si="7"/>
        <v>0</v>
      </c>
      <c r="N39" s="6"/>
      <c r="O39" s="7">
        <f t="shared" si="8"/>
        <v>0</v>
      </c>
      <c r="P39" s="6"/>
      <c r="Q39" s="7">
        <f t="shared" si="9"/>
        <v>0</v>
      </c>
      <c r="R39" s="6"/>
      <c r="S39" s="29">
        <f t="shared" si="10"/>
        <v>0</v>
      </c>
      <c r="T39" s="6"/>
      <c r="U39" s="7">
        <f t="shared" si="11"/>
        <v>0</v>
      </c>
      <c r="V39" s="6"/>
      <c r="W39" s="7">
        <f t="shared" si="12"/>
        <v>0</v>
      </c>
      <c r="X39" s="8">
        <f t="shared" si="13"/>
        <v>0</v>
      </c>
      <c r="Y39" s="6">
        <f t="shared" si="1"/>
        <v>29</v>
      </c>
      <c r="Z39" s="6">
        <f t="shared" si="2"/>
        <v>0</v>
      </c>
      <c r="AA39" s="16">
        <f t="shared" si="3"/>
        <v>0</v>
      </c>
    </row>
    <row r="40" spans="1:27" x14ac:dyDescent="0.2">
      <c r="A40" s="5">
        <f t="shared" si="0"/>
        <v>30</v>
      </c>
      <c r="B40" s="6"/>
      <c r="C40" s="6"/>
      <c r="D40" s="6"/>
      <c r="E40" s="6"/>
      <c r="F40" s="6"/>
      <c r="G40" s="7">
        <f t="shared" si="4"/>
        <v>0</v>
      </c>
      <c r="H40" s="6"/>
      <c r="I40" s="7">
        <f t="shared" si="5"/>
        <v>0</v>
      </c>
      <c r="J40" s="6"/>
      <c r="K40" s="7">
        <f t="shared" si="14"/>
        <v>0</v>
      </c>
      <c r="L40" s="6"/>
      <c r="M40" s="7">
        <f t="shared" si="7"/>
        <v>0</v>
      </c>
      <c r="N40" s="6"/>
      <c r="O40" s="7">
        <f t="shared" si="8"/>
        <v>0</v>
      </c>
      <c r="P40" s="6"/>
      <c r="Q40" s="7">
        <f t="shared" si="9"/>
        <v>0</v>
      </c>
      <c r="R40" s="6"/>
      <c r="S40" s="29">
        <f t="shared" si="10"/>
        <v>0</v>
      </c>
      <c r="T40" s="6"/>
      <c r="U40" s="7">
        <f t="shared" si="11"/>
        <v>0</v>
      </c>
      <c r="V40" s="6"/>
      <c r="W40" s="7">
        <f t="shared" si="12"/>
        <v>0</v>
      </c>
      <c r="X40" s="8">
        <f t="shared" si="13"/>
        <v>0</v>
      </c>
      <c r="Y40" s="6">
        <f t="shared" si="1"/>
        <v>30</v>
      </c>
      <c r="Z40" s="6">
        <f t="shared" si="2"/>
        <v>0</v>
      </c>
      <c r="AA40" s="16">
        <f t="shared" si="3"/>
        <v>0</v>
      </c>
    </row>
    <row r="41" spans="1:27" x14ac:dyDescent="0.2">
      <c r="A41" s="5">
        <f t="shared" si="0"/>
        <v>31</v>
      </c>
      <c r="B41" s="6"/>
      <c r="C41" s="6"/>
      <c r="D41" s="6"/>
      <c r="E41" s="6"/>
      <c r="F41" s="6"/>
      <c r="G41" s="7">
        <f t="shared" si="4"/>
        <v>0</v>
      </c>
      <c r="H41" s="6"/>
      <c r="I41" s="7">
        <f t="shared" si="5"/>
        <v>0</v>
      </c>
      <c r="J41" s="6"/>
      <c r="K41" s="7">
        <f t="shared" si="14"/>
        <v>0</v>
      </c>
      <c r="L41" s="6"/>
      <c r="M41" s="7">
        <f t="shared" si="7"/>
        <v>0</v>
      </c>
      <c r="N41" s="6"/>
      <c r="O41" s="7">
        <f t="shared" si="8"/>
        <v>0</v>
      </c>
      <c r="P41" s="6"/>
      <c r="Q41" s="7">
        <f t="shared" si="9"/>
        <v>0</v>
      </c>
      <c r="R41" s="6"/>
      <c r="S41" s="29">
        <f t="shared" si="10"/>
        <v>0</v>
      </c>
      <c r="T41" s="6"/>
      <c r="U41" s="7">
        <f t="shared" si="11"/>
        <v>0</v>
      </c>
      <c r="V41" s="6"/>
      <c r="W41" s="7">
        <f t="shared" si="12"/>
        <v>0</v>
      </c>
      <c r="X41" s="8">
        <f t="shared" si="13"/>
        <v>0</v>
      </c>
      <c r="Y41" s="6">
        <f t="shared" si="1"/>
        <v>31</v>
      </c>
      <c r="Z41" s="6">
        <f t="shared" si="2"/>
        <v>0</v>
      </c>
      <c r="AA41" s="16">
        <f t="shared" si="3"/>
        <v>0</v>
      </c>
    </row>
    <row r="42" spans="1:27" x14ac:dyDescent="0.2">
      <c r="A42" s="5">
        <f t="shared" si="0"/>
        <v>32</v>
      </c>
      <c r="B42" s="6"/>
      <c r="C42" s="6"/>
      <c r="D42" s="6"/>
      <c r="E42" s="6"/>
      <c r="F42" s="6"/>
      <c r="G42" s="7">
        <f t="shared" si="4"/>
        <v>0</v>
      </c>
      <c r="H42" s="6"/>
      <c r="I42" s="7">
        <f t="shared" si="5"/>
        <v>0</v>
      </c>
      <c r="J42" s="6"/>
      <c r="K42" s="7">
        <f t="shared" si="14"/>
        <v>0</v>
      </c>
      <c r="L42" s="6"/>
      <c r="M42" s="7">
        <f t="shared" si="7"/>
        <v>0</v>
      </c>
      <c r="N42" s="6"/>
      <c r="O42" s="7">
        <f t="shared" si="8"/>
        <v>0</v>
      </c>
      <c r="P42" s="6"/>
      <c r="Q42" s="7">
        <f t="shared" si="9"/>
        <v>0</v>
      </c>
      <c r="R42" s="6"/>
      <c r="S42" s="29">
        <f t="shared" si="10"/>
        <v>0</v>
      </c>
      <c r="T42" s="6"/>
      <c r="U42" s="7">
        <f t="shared" si="11"/>
        <v>0</v>
      </c>
      <c r="V42" s="6"/>
      <c r="W42" s="7">
        <f t="shared" si="12"/>
        <v>0</v>
      </c>
      <c r="X42" s="8">
        <f t="shared" si="13"/>
        <v>0</v>
      </c>
      <c r="Y42" s="6">
        <f t="shared" si="1"/>
        <v>32</v>
      </c>
      <c r="Z42" s="6">
        <f t="shared" si="2"/>
        <v>0</v>
      </c>
      <c r="AA42" s="16">
        <f t="shared" si="3"/>
        <v>0</v>
      </c>
    </row>
    <row r="43" spans="1:27" x14ac:dyDescent="0.2">
      <c r="A43" s="5">
        <f t="shared" si="0"/>
        <v>33</v>
      </c>
      <c r="B43" s="6"/>
      <c r="C43" s="6"/>
      <c r="D43" s="6"/>
      <c r="E43" s="6"/>
      <c r="F43" s="6"/>
      <c r="G43" s="7">
        <f t="shared" si="4"/>
        <v>0</v>
      </c>
      <c r="H43" s="6"/>
      <c r="I43" s="7">
        <f t="shared" si="5"/>
        <v>0</v>
      </c>
      <c r="J43" s="6"/>
      <c r="K43" s="7">
        <f t="shared" si="14"/>
        <v>0</v>
      </c>
      <c r="L43" s="6"/>
      <c r="M43" s="7">
        <f t="shared" si="7"/>
        <v>0</v>
      </c>
      <c r="N43" s="6"/>
      <c r="O43" s="7">
        <f t="shared" si="8"/>
        <v>0</v>
      </c>
      <c r="P43" s="6"/>
      <c r="Q43" s="7">
        <f t="shared" si="9"/>
        <v>0</v>
      </c>
      <c r="R43" s="6"/>
      <c r="S43" s="29">
        <f t="shared" si="10"/>
        <v>0</v>
      </c>
      <c r="T43" s="6"/>
      <c r="U43" s="7">
        <f t="shared" si="11"/>
        <v>0</v>
      </c>
      <c r="V43" s="6"/>
      <c r="W43" s="7">
        <f t="shared" si="12"/>
        <v>0</v>
      </c>
      <c r="X43" s="8">
        <f t="shared" si="13"/>
        <v>0</v>
      </c>
      <c r="Y43" s="6">
        <f t="shared" si="1"/>
        <v>33</v>
      </c>
      <c r="Z43" s="6">
        <f t="shared" si="2"/>
        <v>0</v>
      </c>
      <c r="AA43" s="16">
        <f t="shared" si="3"/>
        <v>0</v>
      </c>
    </row>
    <row r="44" spans="1:27" x14ac:dyDescent="0.2">
      <c r="A44" s="5">
        <f t="shared" si="0"/>
        <v>34</v>
      </c>
      <c r="B44" s="6"/>
      <c r="C44" s="6"/>
      <c r="D44" s="6"/>
      <c r="E44" s="6"/>
      <c r="F44" s="6"/>
      <c r="G44" s="7">
        <f t="shared" ref="G44:G51" si="15">IF(F44=0,,($F$9-F44)*$F$7*100/$F$9)</f>
        <v>0</v>
      </c>
      <c r="H44" s="6"/>
      <c r="I44" s="7">
        <f t="shared" ref="I44:I51" si="16">IF(H44=0,,($H$9-H44)*$H$7*100/$H$9)</f>
        <v>0</v>
      </c>
      <c r="J44" s="6"/>
      <c r="K44" s="7">
        <f t="shared" ref="K44:K51" si="17">IF(J44=0,,($H$9-J44)*$H$7*100/$H$9)</f>
        <v>0</v>
      </c>
      <c r="L44" s="6"/>
      <c r="M44" s="7">
        <f t="shared" ref="M44:M51" si="18">IF(L44=0,,($L$9-L44)*$L$7*100/$L$9)</f>
        <v>0</v>
      </c>
      <c r="N44" s="6"/>
      <c r="O44" s="7">
        <f t="shared" ref="O44:O51" si="19">IF(N44=0,,($N$9-N44)*$N$7*100/$N$9)</f>
        <v>0</v>
      </c>
      <c r="P44" s="6"/>
      <c r="Q44" s="7">
        <f t="shared" ref="Q44:Q51" si="20">IF(P44=0,,($P$9-P44)*$P$7*100/$P$9)</f>
        <v>0</v>
      </c>
      <c r="R44" s="6"/>
      <c r="S44" s="29">
        <f t="shared" ref="S44:S51" si="21">IF(R44=0,,($R$9-R44)*$R$7*100/$R$9)</f>
        <v>0</v>
      </c>
      <c r="T44" s="6"/>
      <c r="U44" s="7">
        <f t="shared" ref="U44:U51" si="22">IF(T44=0,,($T$9-T44)*$T$7*100/$T$9)</f>
        <v>0</v>
      </c>
      <c r="V44" s="6"/>
      <c r="W44" s="7">
        <f t="shared" ref="W44:W51" si="23">IF(V44=0,,($V$9-V44)*$V$7*100/$V$9)</f>
        <v>0</v>
      </c>
      <c r="X44" s="8">
        <f t="shared" si="13"/>
        <v>0</v>
      </c>
      <c r="Y44" s="6">
        <f t="shared" si="1"/>
        <v>34</v>
      </c>
      <c r="Z44" s="6">
        <f t="shared" si="2"/>
        <v>0</v>
      </c>
      <c r="AA44" s="16">
        <f t="shared" si="3"/>
        <v>0</v>
      </c>
    </row>
    <row r="45" spans="1:27" x14ac:dyDescent="0.2">
      <c r="A45" s="5">
        <f t="shared" si="0"/>
        <v>35</v>
      </c>
      <c r="B45" s="6"/>
      <c r="C45" s="6"/>
      <c r="D45" s="6"/>
      <c r="E45" s="6"/>
      <c r="F45" s="6"/>
      <c r="G45" s="7">
        <f t="shared" si="15"/>
        <v>0</v>
      </c>
      <c r="H45" s="6"/>
      <c r="I45" s="7">
        <f t="shared" si="16"/>
        <v>0</v>
      </c>
      <c r="J45" s="6"/>
      <c r="K45" s="7">
        <f t="shared" si="17"/>
        <v>0</v>
      </c>
      <c r="L45" s="6"/>
      <c r="M45" s="7">
        <f t="shared" si="18"/>
        <v>0</v>
      </c>
      <c r="N45" s="6"/>
      <c r="O45" s="7">
        <f t="shared" si="19"/>
        <v>0</v>
      </c>
      <c r="P45" s="6"/>
      <c r="Q45" s="7">
        <f t="shared" si="20"/>
        <v>0</v>
      </c>
      <c r="R45" s="6"/>
      <c r="S45" s="29">
        <f t="shared" si="21"/>
        <v>0</v>
      </c>
      <c r="T45" s="6"/>
      <c r="U45" s="7">
        <f t="shared" si="22"/>
        <v>0</v>
      </c>
      <c r="V45" s="6"/>
      <c r="W45" s="7">
        <f t="shared" si="23"/>
        <v>0</v>
      </c>
      <c r="X45" s="8">
        <f t="shared" si="13"/>
        <v>0</v>
      </c>
      <c r="Y45" s="6">
        <f t="shared" si="1"/>
        <v>35</v>
      </c>
      <c r="Z45" s="6">
        <f t="shared" si="2"/>
        <v>0</v>
      </c>
      <c r="AA45" s="16">
        <f t="shared" si="3"/>
        <v>0</v>
      </c>
    </row>
    <row r="46" spans="1:27" x14ac:dyDescent="0.2">
      <c r="A46" s="5">
        <f t="shared" si="0"/>
        <v>36</v>
      </c>
      <c r="B46" s="6"/>
      <c r="C46" s="6"/>
      <c r="D46" s="6"/>
      <c r="E46" s="6"/>
      <c r="F46" s="6"/>
      <c r="G46" s="7">
        <f t="shared" si="15"/>
        <v>0</v>
      </c>
      <c r="H46" s="6"/>
      <c r="I46" s="7">
        <f t="shared" si="16"/>
        <v>0</v>
      </c>
      <c r="J46" s="6"/>
      <c r="K46" s="7">
        <f t="shared" si="17"/>
        <v>0</v>
      </c>
      <c r="L46" s="6"/>
      <c r="M46" s="7">
        <f t="shared" si="18"/>
        <v>0</v>
      </c>
      <c r="N46" s="6"/>
      <c r="O46" s="7">
        <f t="shared" si="19"/>
        <v>0</v>
      </c>
      <c r="P46" s="6"/>
      <c r="Q46" s="7">
        <f t="shared" si="20"/>
        <v>0</v>
      </c>
      <c r="R46" s="6"/>
      <c r="S46" s="29">
        <f t="shared" si="21"/>
        <v>0</v>
      </c>
      <c r="T46" s="6"/>
      <c r="U46" s="7">
        <f t="shared" si="22"/>
        <v>0</v>
      </c>
      <c r="V46" s="6"/>
      <c r="W46" s="7">
        <f t="shared" si="23"/>
        <v>0</v>
      </c>
      <c r="X46" s="8">
        <f t="shared" si="13"/>
        <v>0</v>
      </c>
      <c r="Y46" s="6">
        <f t="shared" si="1"/>
        <v>36</v>
      </c>
      <c r="Z46" s="6">
        <f t="shared" si="2"/>
        <v>0</v>
      </c>
      <c r="AA46" s="16">
        <f t="shared" si="3"/>
        <v>0</v>
      </c>
    </row>
    <row r="47" spans="1:27" x14ac:dyDescent="0.2">
      <c r="A47" s="5">
        <f t="shared" si="0"/>
        <v>37</v>
      </c>
      <c r="B47" s="6"/>
      <c r="C47" s="6"/>
      <c r="D47" s="6"/>
      <c r="E47" s="6"/>
      <c r="F47" s="6"/>
      <c r="G47" s="7">
        <f t="shared" si="15"/>
        <v>0</v>
      </c>
      <c r="H47" s="6"/>
      <c r="I47" s="7">
        <f t="shared" si="16"/>
        <v>0</v>
      </c>
      <c r="J47" s="6"/>
      <c r="K47" s="7">
        <f t="shared" si="17"/>
        <v>0</v>
      </c>
      <c r="L47" s="6"/>
      <c r="M47" s="7">
        <f t="shared" si="18"/>
        <v>0</v>
      </c>
      <c r="N47" s="6"/>
      <c r="O47" s="7">
        <f t="shared" si="19"/>
        <v>0</v>
      </c>
      <c r="P47" s="6"/>
      <c r="Q47" s="7">
        <f t="shared" si="20"/>
        <v>0</v>
      </c>
      <c r="R47" s="6"/>
      <c r="S47" s="29">
        <f t="shared" si="21"/>
        <v>0</v>
      </c>
      <c r="T47" s="6"/>
      <c r="U47" s="7">
        <f t="shared" si="22"/>
        <v>0</v>
      </c>
      <c r="V47" s="6"/>
      <c r="W47" s="7">
        <f t="shared" si="23"/>
        <v>0</v>
      </c>
      <c r="X47" s="8">
        <f t="shared" si="13"/>
        <v>0</v>
      </c>
      <c r="Y47" s="6">
        <f t="shared" si="1"/>
        <v>37</v>
      </c>
      <c r="Z47" s="6">
        <f t="shared" si="2"/>
        <v>0</v>
      </c>
      <c r="AA47" s="16">
        <f t="shared" si="3"/>
        <v>0</v>
      </c>
    </row>
    <row r="48" spans="1:27" x14ac:dyDescent="0.2">
      <c r="A48" s="5">
        <f t="shared" si="0"/>
        <v>38</v>
      </c>
      <c r="B48" s="6"/>
      <c r="C48" s="6"/>
      <c r="D48" s="6"/>
      <c r="E48" s="6"/>
      <c r="F48" s="6"/>
      <c r="G48" s="7">
        <f t="shared" si="15"/>
        <v>0</v>
      </c>
      <c r="H48" s="6"/>
      <c r="I48" s="7">
        <f t="shared" si="16"/>
        <v>0</v>
      </c>
      <c r="J48" s="6"/>
      <c r="K48" s="7">
        <f t="shared" si="17"/>
        <v>0</v>
      </c>
      <c r="L48" s="6"/>
      <c r="M48" s="7">
        <f t="shared" si="18"/>
        <v>0</v>
      </c>
      <c r="N48" s="6"/>
      <c r="O48" s="7">
        <f t="shared" si="19"/>
        <v>0</v>
      </c>
      <c r="P48" s="6"/>
      <c r="Q48" s="7">
        <f t="shared" si="20"/>
        <v>0</v>
      </c>
      <c r="R48" s="6"/>
      <c r="S48" s="29">
        <f t="shared" si="21"/>
        <v>0</v>
      </c>
      <c r="T48" s="6"/>
      <c r="U48" s="7">
        <f t="shared" si="22"/>
        <v>0</v>
      </c>
      <c r="V48" s="6"/>
      <c r="W48" s="7">
        <f t="shared" si="23"/>
        <v>0</v>
      </c>
      <c r="X48" s="8">
        <f t="shared" si="13"/>
        <v>0</v>
      </c>
      <c r="Y48" s="6">
        <f t="shared" si="1"/>
        <v>38</v>
      </c>
      <c r="Z48" s="6">
        <f t="shared" si="2"/>
        <v>0</v>
      </c>
      <c r="AA48" s="16">
        <f t="shared" si="3"/>
        <v>0</v>
      </c>
    </row>
    <row r="49" spans="1:27" x14ac:dyDescent="0.2">
      <c r="A49" s="5">
        <f t="shared" si="0"/>
        <v>39</v>
      </c>
      <c r="B49" s="6"/>
      <c r="C49" s="6"/>
      <c r="D49" s="6"/>
      <c r="E49" s="6"/>
      <c r="F49" s="6"/>
      <c r="G49" s="7">
        <f t="shared" si="15"/>
        <v>0</v>
      </c>
      <c r="H49" s="6"/>
      <c r="I49" s="7">
        <f t="shared" si="16"/>
        <v>0</v>
      </c>
      <c r="J49" s="6"/>
      <c r="K49" s="7">
        <f t="shared" si="17"/>
        <v>0</v>
      </c>
      <c r="L49" s="6"/>
      <c r="M49" s="7">
        <f t="shared" si="18"/>
        <v>0</v>
      </c>
      <c r="N49" s="6"/>
      <c r="O49" s="7">
        <f t="shared" si="19"/>
        <v>0</v>
      </c>
      <c r="P49" s="6"/>
      <c r="Q49" s="7">
        <f t="shared" si="20"/>
        <v>0</v>
      </c>
      <c r="R49" s="6"/>
      <c r="S49" s="29">
        <f t="shared" si="21"/>
        <v>0</v>
      </c>
      <c r="T49" s="6"/>
      <c r="U49" s="7">
        <f t="shared" si="22"/>
        <v>0</v>
      </c>
      <c r="V49" s="6"/>
      <c r="W49" s="7">
        <f t="shared" si="23"/>
        <v>0</v>
      </c>
      <c r="X49" s="8">
        <f t="shared" si="13"/>
        <v>0</v>
      </c>
      <c r="Y49" s="6">
        <f t="shared" si="1"/>
        <v>39</v>
      </c>
      <c r="Z49" s="6">
        <f t="shared" si="2"/>
        <v>0</v>
      </c>
      <c r="AA49" s="16">
        <f t="shared" si="3"/>
        <v>0</v>
      </c>
    </row>
    <row r="50" spans="1:27" x14ac:dyDescent="0.2">
      <c r="A50" s="5">
        <f t="shared" si="0"/>
        <v>40</v>
      </c>
      <c r="B50" s="6"/>
      <c r="C50" s="6"/>
      <c r="D50" s="6"/>
      <c r="E50" s="6"/>
      <c r="F50" s="6"/>
      <c r="G50" s="7">
        <f t="shared" si="15"/>
        <v>0</v>
      </c>
      <c r="H50" s="6"/>
      <c r="I50" s="7">
        <f t="shared" si="16"/>
        <v>0</v>
      </c>
      <c r="J50" s="6"/>
      <c r="K50" s="7">
        <f t="shared" si="17"/>
        <v>0</v>
      </c>
      <c r="L50" s="6"/>
      <c r="M50" s="7">
        <f t="shared" si="18"/>
        <v>0</v>
      </c>
      <c r="N50" s="6"/>
      <c r="O50" s="7">
        <f t="shared" si="19"/>
        <v>0</v>
      </c>
      <c r="P50" s="6"/>
      <c r="Q50" s="7">
        <f t="shared" si="20"/>
        <v>0</v>
      </c>
      <c r="R50" s="6"/>
      <c r="S50" s="29">
        <f t="shared" si="21"/>
        <v>0</v>
      </c>
      <c r="T50" s="6"/>
      <c r="U50" s="7">
        <f t="shared" si="22"/>
        <v>0</v>
      </c>
      <c r="V50" s="6"/>
      <c r="W50" s="7">
        <f t="shared" si="23"/>
        <v>0</v>
      </c>
      <c r="X50" s="8">
        <f t="shared" si="13"/>
        <v>0</v>
      </c>
      <c r="Y50" s="6">
        <f t="shared" si="1"/>
        <v>40</v>
      </c>
      <c r="Z50" s="6">
        <f t="shared" si="2"/>
        <v>0</v>
      </c>
      <c r="AA50" s="16">
        <f t="shared" si="3"/>
        <v>0</v>
      </c>
    </row>
    <row r="51" spans="1:27" x14ac:dyDescent="0.2">
      <c r="A51" s="5">
        <f t="shared" si="0"/>
        <v>41</v>
      </c>
      <c r="B51" s="6"/>
      <c r="C51" s="6"/>
      <c r="D51" s="6"/>
      <c r="E51" s="6"/>
      <c r="F51" s="6"/>
      <c r="G51" s="7">
        <f t="shared" si="15"/>
        <v>0</v>
      </c>
      <c r="H51" s="6"/>
      <c r="I51" s="7">
        <f t="shared" si="16"/>
        <v>0</v>
      </c>
      <c r="J51" s="6"/>
      <c r="K51" s="7">
        <f t="shared" si="17"/>
        <v>0</v>
      </c>
      <c r="L51" s="6"/>
      <c r="M51" s="7">
        <f t="shared" si="18"/>
        <v>0</v>
      </c>
      <c r="N51" s="6"/>
      <c r="O51" s="7">
        <f t="shared" si="19"/>
        <v>0</v>
      </c>
      <c r="P51" s="6"/>
      <c r="Q51" s="7">
        <f t="shared" si="20"/>
        <v>0</v>
      </c>
      <c r="R51" s="6"/>
      <c r="S51" s="29">
        <f t="shared" si="21"/>
        <v>0</v>
      </c>
      <c r="T51" s="6"/>
      <c r="U51" s="7">
        <f t="shared" si="22"/>
        <v>0</v>
      </c>
      <c r="V51" s="6"/>
      <c r="W51" s="7">
        <f t="shared" si="23"/>
        <v>0</v>
      </c>
      <c r="X51" s="8">
        <f t="shared" si="13"/>
        <v>0</v>
      </c>
      <c r="Y51" s="6">
        <f t="shared" si="1"/>
        <v>41</v>
      </c>
      <c r="Z51" s="6">
        <f t="shared" si="2"/>
        <v>0</v>
      </c>
      <c r="AA51" s="16">
        <f t="shared" si="3"/>
        <v>0</v>
      </c>
    </row>
    <row r="52" spans="1:27" x14ac:dyDescent="0.2">
      <c r="A52" s="39" t="s">
        <v>11</v>
      </c>
      <c r="B52" s="39"/>
      <c r="C52" s="40"/>
      <c r="D52" s="9"/>
      <c r="F52">
        <f>COUNTA(F11:F51)</f>
        <v>2</v>
      </c>
      <c r="H52">
        <f>COUNTA(H11:H51)</f>
        <v>1</v>
      </c>
      <c r="J52">
        <f>COUNTA(J11:J51)</f>
        <v>3</v>
      </c>
      <c r="L52">
        <f>COUNTA(L11:L51)</f>
        <v>8</v>
      </c>
      <c r="N52">
        <f>COUNTA(N11:N51)</f>
        <v>10</v>
      </c>
      <c r="P52">
        <f>COUNTA(P11:P51)</f>
        <v>0</v>
      </c>
      <c r="R52">
        <f>COUNTA(T11:T51)</f>
        <v>0</v>
      </c>
      <c r="T52">
        <f>COUNTA(V11:V51)</f>
        <v>0</v>
      </c>
    </row>
    <row r="53" spans="1:27" x14ac:dyDescent="0.2">
      <c r="A53" s="45" t="s">
        <v>19</v>
      </c>
      <c r="B53" s="45"/>
      <c r="C53" s="45"/>
      <c r="F53" s="15">
        <f>F52/$G$2</f>
        <v>0.15384615384615385</v>
      </c>
      <c r="H53" s="15">
        <f>H52/$G$2</f>
        <v>7.6923076923076927E-2</v>
      </c>
      <c r="J53" s="15">
        <f>J52/$G$2</f>
        <v>0.23076923076923078</v>
      </c>
      <c r="L53" s="15">
        <f>L52/$G$2</f>
        <v>0.61538461538461542</v>
      </c>
      <c r="N53" s="15">
        <f>N52/$G$2</f>
        <v>0.76923076923076927</v>
      </c>
      <c r="P53" s="15">
        <f>P52/$G$2</f>
        <v>0</v>
      </c>
      <c r="R53" s="15">
        <f>R52/$G$2</f>
        <v>0</v>
      </c>
      <c r="T53" s="15">
        <f>T52/$G$2</f>
        <v>0</v>
      </c>
    </row>
    <row r="55" spans="1:27" x14ac:dyDescent="0.2">
      <c r="L55" t="s">
        <v>12</v>
      </c>
    </row>
    <row r="56" spans="1:27" x14ac:dyDescent="0.2">
      <c r="L56" t="s">
        <v>12</v>
      </c>
    </row>
    <row r="57" spans="1:27" x14ac:dyDescent="0.2">
      <c r="L57" t="s">
        <v>12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</sheetData>
  <sortState xmlns:xlrd2="http://schemas.microsoft.com/office/spreadsheetml/2017/richdata2" ref="B11:X26">
    <sortCondition descending="1" ref="X11:X26"/>
  </sortState>
  <mergeCells count="41">
    <mergeCell ref="A1:N1"/>
    <mergeCell ref="F6:G6"/>
    <mergeCell ref="H6:I6"/>
    <mergeCell ref="L6:M6"/>
    <mergeCell ref="N6:O6"/>
    <mergeCell ref="P6:Q6"/>
    <mergeCell ref="J6:K6"/>
    <mergeCell ref="V6:W6"/>
    <mergeCell ref="F7:G7"/>
    <mergeCell ref="H7:I7"/>
    <mergeCell ref="L7:M7"/>
    <mergeCell ref="N7:O7"/>
    <mergeCell ref="P7:Q7"/>
    <mergeCell ref="V7:W7"/>
    <mergeCell ref="T6:U6"/>
    <mergeCell ref="T7:U7"/>
    <mergeCell ref="J7:K7"/>
    <mergeCell ref="R6:S6"/>
    <mergeCell ref="R7:S7"/>
    <mergeCell ref="H8:I8"/>
    <mergeCell ref="L8:M8"/>
    <mergeCell ref="N8:O8"/>
    <mergeCell ref="P8:Q8"/>
    <mergeCell ref="V8:W8"/>
    <mergeCell ref="T8:U8"/>
    <mergeCell ref="J8:K8"/>
    <mergeCell ref="R8:S8"/>
    <mergeCell ref="H9:I9"/>
    <mergeCell ref="L9:M9"/>
    <mergeCell ref="N9:O9"/>
    <mergeCell ref="P9:Q9"/>
    <mergeCell ref="V9:W9"/>
    <mergeCell ref="T9:U9"/>
    <mergeCell ref="J9:K9"/>
    <mergeCell ref="R9:S9"/>
    <mergeCell ref="A52:C52"/>
    <mergeCell ref="E2:F2"/>
    <mergeCell ref="E3:F3"/>
    <mergeCell ref="A53:C53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L11" activePane="bottomRight" state="frozenSplit"/>
      <selection pane="topRight" activeCell="D26" sqref="D26"/>
      <selection pane="bottomLeft" activeCell="D26" sqref="D26"/>
      <selection pane="bottomRight" activeCell="W4" sqref="W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5" ht="31" x14ac:dyDescent="0.35">
      <c r="A1" s="34" t="s">
        <v>32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25" x14ac:dyDescent="0.2">
      <c r="E2" s="44" t="s">
        <v>15</v>
      </c>
      <c r="F2" s="44"/>
      <c r="G2" s="14">
        <f>COUNTA(B11:B33)</f>
        <v>9</v>
      </c>
    </row>
    <row r="3" spans="1:25" x14ac:dyDescent="0.2">
      <c r="E3" s="44" t="s">
        <v>17</v>
      </c>
      <c r="F3" s="44"/>
      <c r="G3" s="14">
        <f>COUNTA(E8:U8)</f>
        <v>5</v>
      </c>
    </row>
    <row r="4" spans="1:25" x14ac:dyDescent="0.2">
      <c r="A4" s="10"/>
      <c r="B4" s="11" t="s">
        <v>14</v>
      </c>
      <c r="C4" s="3"/>
      <c r="D4" s="3"/>
    </row>
    <row r="6" spans="1:25" x14ac:dyDescent="0.2">
      <c r="E6" s="1" t="s">
        <v>0</v>
      </c>
      <c r="F6" s="35" t="s">
        <v>139</v>
      </c>
      <c r="G6" s="35"/>
      <c r="H6" s="35" t="s">
        <v>166</v>
      </c>
      <c r="I6" s="35"/>
      <c r="J6" s="35" t="s">
        <v>173</v>
      </c>
      <c r="K6" s="35"/>
      <c r="L6" s="35" t="s">
        <v>265</v>
      </c>
      <c r="M6" s="35"/>
      <c r="N6" s="35"/>
      <c r="O6" s="35"/>
      <c r="P6" s="35"/>
      <c r="Q6" s="35"/>
      <c r="R6" s="35"/>
      <c r="S6" s="35"/>
      <c r="T6" s="35"/>
      <c r="U6" s="35"/>
    </row>
    <row r="7" spans="1:25" x14ac:dyDescent="0.2">
      <c r="E7" s="1" t="s">
        <v>10</v>
      </c>
      <c r="F7" s="36">
        <v>2</v>
      </c>
      <c r="G7" s="37"/>
      <c r="H7" s="36">
        <v>2</v>
      </c>
      <c r="I7" s="37"/>
      <c r="J7" s="36">
        <v>2</v>
      </c>
      <c r="K7" s="37"/>
      <c r="L7" s="36">
        <v>3</v>
      </c>
      <c r="M7" s="37"/>
      <c r="N7" s="36"/>
      <c r="O7" s="37"/>
      <c r="P7" s="36"/>
      <c r="Q7" s="37"/>
      <c r="R7" s="36"/>
      <c r="S7" s="37"/>
      <c r="T7" s="36"/>
      <c r="U7" s="37"/>
    </row>
    <row r="8" spans="1:25" x14ac:dyDescent="0.2">
      <c r="E8" s="1" t="s">
        <v>1</v>
      </c>
      <c r="F8" s="38">
        <v>45955</v>
      </c>
      <c r="G8" s="38"/>
      <c r="H8" s="38">
        <v>45977</v>
      </c>
      <c r="I8" s="38"/>
      <c r="J8" s="38">
        <v>45984</v>
      </c>
      <c r="K8" s="38"/>
      <c r="L8" s="38">
        <v>45991</v>
      </c>
      <c r="M8" s="38"/>
      <c r="N8" s="38"/>
      <c r="O8" s="38"/>
      <c r="P8" s="38"/>
      <c r="Q8" s="38"/>
      <c r="R8" s="38"/>
      <c r="S8" s="38"/>
      <c r="T8" s="38"/>
      <c r="U8" s="38"/>
      <c r="X8" s="14"/>
    </row>
    <row r="9" spans="1:25" x14ac:dyDescent="0.2">
      <c r="E9" s="1" t="s">
        <v>2</v>
      </c>
      <c r="F9" s="36">
        <v>5</v>
      </c>
      <c r="G9" s="37"/>
      <c r="H9" s="36">
        <v>15</v>
      </c>
      <c r="I9" s="37"/>
      <c r="J9" s="36">
        <v>4</v>
      </c>
      <c r="K9" s="37"/>
      <c r="L9" s="36">
        <v>8</v>
      </c>
      <c r="M9" s="37"/>
      <c r="N9" s="36"/>
      <c r="O9" s="37"/>
      <c r="P9" s="36"/>
      <c r="Q9" s="37"/>
      <c r="R9" s="36"/>
      <c r="S9" s="37"/>
      <c r="T9" s="36"/>
      <c r="U9" s="37"/>
    </row>
    <row r="10" spans="1:25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18</v>
      </c>
      <c r="Y10" s="1" t="s">
        <v>20</v>
      </c>
    </row>
    <row r="11" spans="1:25" x14ac:dyDescent="0.2">
      <c r="A11" s="5">
        <f t="shared" ref="A11:A33" si="0">W11</f>
        <v>1</v>
      </c>
      <c r="B11" s="13" t="s">
        <v>137</v>
      </c>
      <c r="C11" s="13" t="s">
        <v>138</v>
      </c>
      <c r="D11" s="13"/>
      <c r="E11" s="13" t="s">
        <v>93</v>
      </c>
      <c r="F11" s="13">
        <v>5</v>
      </c>
      <c r="G11" s="19">
        <f>20/2</f>
        <v>10</v>
      </c>
      <c r="H11" s="13">
        <v>8</v>
      </c>
      <c r="I11" s="19">
        <f>IF(H11=0,,($H$9-H11)*$H$7*100/$H$9)</f>
        <v>93.333333333333329</v>
      </c>
      <c r="J11" s="13">
        <v>3</v>
      </c>
      <c r="K11" s="19">
        <f>IF(J11=0,,($J$9-J11)*$J$7*100/$J$9)</f>
        <v>50</v>
      </c>
      <c r="L11" s="6">
        <v>2</v>
      </c>
      <c r="M11" s="7">
        <f>IF(L11=0,,($L$9-L11)*$L$7*100/$L$9)</f>
        <v>225</v>
      </c>
      <c r="N11" s="6"/>
      <c r="O11" s="7">
        <f>IF(N11=0,,($N$9-N11)*$N$7*100/$N$9)</f>
        <v>0</v>
      </c>
      <c r="P11" s="6"/>
      <c r="Q11" s="7">
        <f>IF(P11=0,,($P$9-P11)*$P$7*100/$P$9)</f>
        <v>0</v>
      </c>
      <c r="R11" s="17"/>
      <c r="S11" s="7">
        <f>IF(R11=0,,($R$9-R11)*$R$7*100/$R$9)</f>
        <v>0</v>
      </c>
      <c r="T11" s="17"/>
      <c r="U11" s="7">
        <f>IF(T11=0,,($T$9-T11)*$T$7*100/$T$9)</f>
        <v>0</v>
      </c>
      <c r="V11" s="23">
        <f>SUM(G11+I11+K11+M11+O11+Q11+S11+U11)</f>
        <v>378.33333333333331</v>
      </c>
      <c r="W11" s="6">
        <f t="shared" ref="W11:W33" si="1">ROW(B11)-10</f>
        <v>1</v>
      </c>
      <c r="X11" s="6">
        <f t="shared" ref="X11:X33" si="2">COUNTA(F11,H11,L11,N11,P11,T11,R11)</f>
        <v>3</v>
      </c>
      <c r="Y11" s="16">
        <f t="shared" ref="Y11:Y33" si="3">X11/$G$3</f>
        <v>0.6</v>
      </c>
    </row>
    <row r="12" spans="1:25" x14ac:dyDescent="0.2">
      <c r="A12" s="5">
        <f t="shared" si="0"/>
        <v>2</v>
      </c>
      <c r="B12" s="13" t="s">
        <v>66</v>
      </c>
      <c r="C12" s="13" t="s">
        <v>67</v>
      </c>
      <c r="D12" s="13"/>
      <c r="E12" s="13" t="s">
        <v>54</v>
      </c>
      <c r="F12" s="13"/>
      <c r="G12" s="19">
        <f>IF(F12=0,,($F$9-F12)*$F$7*100/$F$9)</f>
        <v>0</v>
      </c>
      <c r="H12" s="13"/>
      <c r="I12" s="19">
        <f>IF(H12=0,,($H$9-H12)*$H$7*100/$H$9)</f>
        <v>0</v>
      </c>
      <c r="J12" s="13">
        <v>2</v>
      </c>
      <c r="K12" s="19">
        <f>IF(J12=0,,($J$9-J12)*$J$7*100/$J$9)</f>
        <v>100</v>
      </c>
      <c r="L12" s="6">
        <v>1</v>
      </c>
      <c r="M12" s="7">
        <f>IF(L12=0,,($L$9-L12)*$L$7*100/$L$9)</f>
        <v>262.5</v>
      </c>
      <c r="N12" s="6"/>
      <c r="O12" s="7">
        <f>IF(N12=0,,($N$9-N12)*$N$7*100/$N$9)</f>
        <v>0</v>
      </c>
      <c r="P12" s="6"/>
      <c r="Q12" s="7">
        <f>IF(P12=0,,($P$9-P12)*$P$7*100/$P$9)</f>
        <v>0</v>
      </c>
      <c r="R12" s="6"/>
      <c r="S12" s="7">
        <f>IF(R12=0,,($R$9-R12)*$R$7*100/$R$9)</f>
        <v>0</v>
      </c>
      <c r="T12" s="6"/>
      <c r="U12" s="7">
        <f>IF(T12=0,,($T$9-T12)*$T$7*100/$T$9)</f>
        <v>0</v>
      </c>
      <c r="V12" s="23">
        <f>SUM(G12+I12+K12+M12+O12+Q12+S12+U12)</f>
        <v>362.5</v>
      </c>
      <c r="W12" s="6">
        <f t="shared" si="1"/>
        <v>2</v>
      </c>
      <c r="X12" s="6">
        <f t="shared" si="2"/>
        <v>1</v>
      </c>
      <c r="Y12" s="16">
        <f t="shared" si="3"/>
        <v>0.2</v>
      </c>
    </row>
    <row r="13" spans="1:25" x14ac:dyDescent="0.2">
      <c r="A13" s="5">
        <f t="shared" si="0"/>
        <v>3</v>
      </c>
      <c r="B13" s="13" t="s">
        <v>266</v>
      </c>
      <c r="C13" s="13" t="s">
        <v>267</v>
      </c>
      <c r="D13" s="13"/>
      <c r="E13" s="13" t="s">
        <v>176</v>
      </c>
      <c r="F13" s="13"/>
      <c r="G13" s="19">
        <f>IF(F13=0,,($F$9-F13)*$F$7*100/$F$9)</f>
        <v>0</v>
      </c>
      <c r="H13" s="13"/>
      <c r="I13" s="19">
        <f>IF(H13=0,,($H$9-H13)*$H$7*100/$H$9)</f>
        <v>0</v>
      </c>
      <c r="J13" s="13"/>
      <c r="K13" s="19">
        <f>IF(J13=0,,($J$9-J13)*$J$7*100/$J$9)</f>
        <v>0</v>
      </c>
      <c r="L13" s="6">
        <v>3</v>
      </c>
      <c r="M13" s="7">
        <f>IF(L13=0,,($L$9-L13)*$L$7*100/$L$9)</f>
        <v>187.5</v>
      </c>
      <c r="N13" s="6"/>
      <c r="O13" s="7">
        <f>IF(N13=0,,($N$9-N13)*$N$7*100/$N$9)</f>
        <v>0</v>
      </c>
      <c r="P13" s="6"/>
      <c r="Q13" s="7">
        <f>IF(P13=0,,($P$9-P13)*$P$7*100/$P$9)</f>
        <v>0</v>
      </c>
      <c r="R13" s="30"/>
      <c r="S13" s="7">
        <f>IF(R13=0,,($R$9-R13)*$R$7*100/$R$9)</f>
        <v>0</v>
      </c>
      <c r="T13" s="17"/>
      <c r="U13" s="7">
        <f>IF(T13=0,,($T$9-T13)*$T$7*100/$T$9)</f>
        <v>0</v>
      </c>
      <c r="V13" s="23">
        <f>SUM(G13+I13+K13+M13+O13+Q13+S13+U13)</f>
        <v>187.5</v>
      </c>
      <c r="W13" s="6">
        <f t="shared" si="1"/>
        <v>3</v>
      </c>
      <c r="X13" s="6">
        <f t="shared" si="2"/>
        <v>1</v>
      </c>
      <c r="Y13" s="16">
        <f t="shared" si="3"/>
        <v>0.2</v>
      </c>
    </row>
    <row r="14" spans="1:25" x14ac:dyDescent="0.2">
      <c r="A14" s="5">
        <f t="shared" si="0"/>
        <v>4</v>
      </c>
      <c r="B14" s="13" t="s">
        <v>268</v>
      </c>
      <c r="C14" s="13" t="s">
        <v>269</v>
      </c>
      <c r="D14" s="13"/>
      <c r="E14" s="13" t="s">
        <v>270</v>
      </c>
      <c r="F14" s="13"/>
      <c r="G14" s="19">
        <f>IF(F14=0,,($F$9-F14)*$F$7*100/$F$9)</f>
        <v>0</v>
      </c>
      <c r="H14" s="13"/>
      <c r="I14" s="19">
        <f>IF(H14=0,,($H$9-H14)*$H$7*100/$H$9)</f>
        <v>0</v>
      </c>
      <c r="J14" s="13"/>
      <c r="K14" s="19">
        <f>IF(J14=0,,($J$9-J14)*$J$7*100/$J$9)</f>
        <v>0</v>
      </c>
      <c r="L14" s="6">
        <v>3</v>
      </c>
      <c r="M14" s="7">
        <f>IF(L14=0,,($L$9-L14)*$L$7*100/$L$9)</f>
        <v>187.5</v>
      </c>
      <c r="N14" s="6"/>
      <c r="O14" s="7">
        <f>IF(N14=0,,($N$9-N14)*$N$7*100/$N$9)</f>
        <v>0</v>
      </c>
      <c r="P14" s="6"/>
      <c r="Q14" s="7">
        <v>0</v>
      </c>
      <c r="R14" s="30"/>
      <c r="S14" s="7">
        <f>IF(R14=0,,($R$9-R14)*$R$7*100/$R$9)</f>
        <v>0</v>
      </c>
      <c r="T14" s="17"/>
      <c r="U14" s="7">
        <f>IF(T14=0,,($T$9-T14)*$T$7*100/$T$9)</f>
        <v>0</v>
      </c>
      <c r="V14" s="23">
        <f>SUM(G14+I14+K14+M14+O14+Q14+S14+U14)</f>
        <v>187.5</v>
      </c>
      <c r="W14" s="6">
        <f t="shared" si="1"/>
        <v>4</v>
      </c>
      <c r="X14" s="6">
        <f t="shared" si="2"/>
        <v>1</v>
      </c>
      <c r="Y14" s="16">
        <f t="shared" si="3"/>
        <v>0.2</v>
      </c>
    </row>
    <row r="15" spans="1:25" x14ac:dyDescent="0.2">
      <c r="A15" s="5">
        <f t="shared" si="0"/>
        <v>5</v>
      </c>
      <c r="B15" s="13" t="s">
        <v>69</v>
      </c>
      <c r="C15" s="13" t="s">
        <v>70</v>
      </c>
      <c r="D15" s="13"/>
      <c r="E15" s="13" t="s">
        <v>54</v>
      </c>
      <c r="F15" s="13"/>
      <c r="G15" s="19">
        <f>IF(F15=0,,($F$9-F15)*$F$7*100/$F$9)</f>
        <v>0</v>
      </c>
      <c r="H15" s="13"/>
      <c r="I15" s="19">
        <f>IF(H15=0,,($H$9-H15)*$H$7*100/$H$9)</f>
        <v>0</v>
      </c>
      <c r="J15" s="13"/>
      <c r="K15" s="19">
        <f>IF(J15=0,,($J$9-J15)*$J$7*100/$J$9)</f>
        <v>0</v>
      </c>
      <c r="L15" s="6">
        <v>5</v>
      </c>
      <c r="M15" s="7">
        <f>IF(L15=0,,($L$9-L15)*$L$7*100/$L$9)</f>
        <v>112.5</v>
      </c>
      <c r="N15" s="6"/>
      <c r="O15" s="7">
        <f>IF(N15=0,,($N$9-N15)*$N$7*100/$N$9)</f>
        <v>0</v>
      </c>
      <c r="P15" s="6"/>
      <c r="Q15" s="7">
        <f>IF(P15=0,,($P$9-P15)*$P$7*100/$P$9)</f>
        <v>0</v>
      </c>
      <c r="R15" s="30"/>
      <c r="S15" s="7">
        <f>IF(R15=0,,($R$9-R15)*$R$7*100/$R$9)</f>
        <v>0</v>
      </c>
      <c r="T15" s="17"/>
      <c r="U15" s="7">
        <f>IF(T15=0,,($T$9-T15)*$T$7*100/$T$9)</f>
        <v>0</v>
      </c>
      <c r="V15" s="23">
        <f>SUM(G15+I15+K15+M15+O15+Q15+S15+U15)</f>
        <v>112.5</v>
      </c>
      <c r="W15" s="6">
        <f t="shared" si="1"/>
        <v>5</v>
      </c>
      <c r="X15" s="6">
        <f t="shared" si="2"/>
        <v>1</v>
      </c>
      <c r="Y15" s="16">
        <f t="shared" si="3"/>
        <v>0.2</v>
      </c>
    </row>
    <row r="16" spans="1:25" x14ac:dyDescent="0.2">
      <c r="A16" s="5">
        <f t="shared" si="0"/>
        <v>6</v>
      </c>
      <c r="B16" s="13" t="s">
        <v>216</v>
      </c>
      <c r="C16" s="13" t="s">
        <v>67</v>
      </c>
      <c r="D16" s="13"/>
      <c r="E16" s="13" t="s">
        <v>176</v>
      </c>
      <c r="F16" s="13"/>
      <c r="G16" s="19">
        <f>IF(F16=0,,($F$9-F16)*$F$7*100/$F$9)</f>
        <v>0</v>
      </c>
      <c r="H16" s="13"/>
      <c r="I16" s="19">
        <f>IF(H16=0,,($H$9-H16)*$H$7*100/$H$9)</f>
        <v>0</v>
      </c>
      <c r="J16" s="13"/>
      <c r="K16" s="19">
        <f>IF(J16=0,,($J$9-J16)*$J$7*100/$J$9)</f>
        <v>0</v>
      </c>
      <c r="L16" s="6">
        <v>6</v>
      </c>
      <c r="M16" s="7">
        <f>IF(L16=0,,($L$9-L16)*$L$7*100/$L$9)</f>
        <v>75</v>
      </c>
      <c r="N16" s="6"/>
      <c r="O16" s="7">
        <f>IF(N16=0,,($N$9-N16)*$N$7*100/$N$9)</f>
        <v>0</v>
      </c>
      <c r="P16" s="6"/>
      <c r="Q16" s="7">
        <f>IF(P16=0,,($P$9-P16)*$P$7*100/$P$9)</f>
        <v>0</v>
      </c>
      <c r="R16" s="30"/>
      <c r="S16" s="7">
        <f>IF(R16=0,,($R$9-R16)*$R$7*100/$R$9)</f>
        <v>0</v>
      </c>
      <c r="T16" s="17"/>
      <c r="U16" s="7">
        <f>IF(T16=0,,($T$9-T16)*$T$7*100/$T$9)</f>
        <v>0</v>
      </c>
      <c r="V16" s="23">
        <f>SUM(G16+I16+K16+M16+O16+Q16+S16+U16)</f>
        <v>75</v>
      </c>
      <c r="W16" s="6">
        <f t="shared" si="1"/>
        <v>6</v>
      </c>
      <c r="X16" s="6">
        <f t="shared" si="2"/>
        <v>1</v>
      </c>
      <c r="Y16" s="16">
        <f t="shared" si="3"/>
        <v>0.2</v>
      </c>
    </row>
    <row r="17" spans="1:25" x14ac:dyDescent="0.2">
      <c r="A17" s="5">
        <f t="shared" si="0"/>
        <v>7</v>
      </c>
      <c r="B17" s="13" t="s">
        <v>205</v>
      </c>
      <c r="C17" s="13" t="s">
        <v>206</v>
      </c>
      <c r="D17" s="13"/>
      <c r="E17" s="13" t="s">
        <v>54</v>
      </c>
      <c r="F17" s="13"/>
      <c r="G17" s="19">
        <f>IF(F17=0,,($F$9-F17)*$F$7*100/$F$9)</f>
        <v>0</v>
      </c>
      <c r="H17" s="13"/>
      <c r="I17" s="19">
        <f>IF(H17=0,,($H$9-H17)*$H$7*100/$H$9)</f>
        <v>0</v>
      </c>
      <c r="J17" s="13">
        <v>3</v>
      </c>
      <c r="K17" s="19">
        <f>IF(J17=0,,($J$9-J17)*$J$7*100/$J$9)</f>
        <v>50</v>
      </c>
      <c r="L17" s="6"/>
      <c r="M17" s="7"/>
      <c r="N17" s="6"/>
      <c r="O17" s="7">
        <f>IF(N17=0,,($N$9-N17)*$N$7*100/$N$9)</f>
        <v>0</v>
      </c>
      <c r="P17" s="6"/>
      <c r="Q17" s="7">
        <f>IF(P17=0,,($P$9-P17)*$P$7*100/$P$9)</f>
        <v>0</v>
      </c>
      <c r="R17" s="30"/>
      <c r="S17" s="7">
        <f>IF(R17=0,,($R$9-R17)*$R$7*100/$R$9)</f>
        <v>0</v>
      </c>
      <c r="T17" s="17"/>
      <c r="U17" s="7">
        <f>IF(T17=0,,($T$9-T17)*$T$7*100/$T$9)</f>
        <v>0</v>
      </c>
      <c r="V17" s="23">
        <f>SUM(G17+I17+K17+M17+O17+Q17+S17+U17)</f>
        <v>50</v>
      </c>
      <c r="W17" s="6">
        <f t="shared" si="1"/>
        <v>7</v>
      </c>
      <c r="X17" s="6">
        <f t="shared" si="2"/>
        <v>0</v>
      </c>
      <c r="Y17" s="16">
        <f t="shared" si="3"/>
        <v>0</v>
      </c>
    </row>
    <row r="18" spans="1:25" x14ac:dyDescent="0.2">
      <c r="A18" s="5">
        <f t="shared" si="0"/>
        <v>8</v>
      </c>
      <c r="B18" s="13" t="s">
        <v>271</v>
      </c>
      <c r="C18" s="13" t="s">
        <v>272</v>
      </c>
      <c r="D18" s="13"/>
      <c r="E18" s="13" t="s">
        <v>152</v>
      </c>
      <c r="F18" s="13"/>
      <c r="G18" s="19">
        <f>IF(F18=0,,($F$9-F18)*$F$7*100/$F$9)</f>
        <v>0</v>
      </c>
      <c r="H18" s="13"/>
      <c r="I18" s="19">
        <f>IF(H18=0,,($H$9-H18)*$H$7*100/$H$9)</f>
        <v>0</v>
      </c>
      <c r="J18" s="13"/>
      <c r="K18" s="19"/>
      <c r="L18" s="6">
        <v>7</v>
      </c>
      <c r="M18" s="7">
        <f>IF(L18=0,,($L$9-L18)*$L$7*100/$L$9)</f>
        <v>37.5</v>
      </c>
      <c r="N18" s="6"/>
      <c r="O18" s="7">
        <f>IF(N18=0,,($N$9-N18)*$N$7*100/$N$9)</f>
        <v>0</v>
      </c>
      <c r="P18" s="6"/>
      <c r="Q18" s="7">
        <f>IF(P18=0,,($P$9-P18)*$P$7*100/$P$9)</f>
        <v>0</v>
      </c>
      <c r="R18" s="6"/>
      <c r="S18" s="7">
        <f>IF(R18=0,,($R$9-R18)*$R$7*100/$R$9)</f>
        <v>0</v>
      </c>
      <c r="T18" s="6"/>
      <c r="U18" s="7">
        <f>IF(T18=0,,($T$9-T18)*$T$7*100/$T$9)</f>
        <v>0</v>
      </c>
      <c r="V18" s="23">
        <f>SUM(G18+I18+K18+M18+O18+Q18+S18+U18)</f>
        <v>37.5</v>
      </c>
      <c r="W18" s="6">
        <f t="shared" si="1"/>
        <v>8</v>
      </c>
      <c r="X18" s="6">
        <f t="shared" si="2"/>
        <v>1</v>
      </c>
      <c r="Y18" s="16">
        <f t="shared" si="3"/>
        <v>0.2</v>
      </c>
    </row>
    <row r="19" spans="1:25" x14ac:dyDescent="0.2">
      <c r="A19" s="5">
        <f t="shared" si="0"/>
        <v>9</v>
      </c>
      <c r="B19" s="13" t="s">
        <v>273</v>
      </c>
      <c r="C19" s="13" t="s">
        <v>274</v>
      </c>
      <c r="D19" s="13"/>
      <c r="E19" s="13" t="s">
        <v>176</v>
      </c>
      <c r="F19" s="13"/>
      <c r="G19" s="19"/>
      <c r="H19" s="13"/>
      <c r="I19" s="19">
        <f>IF(H19=0,,($H$9-H19)*$H$7*100/$H$9)</f>
        <v>0</v>
      </c>
      <c r="J19" s="13"/>
      <c r="K19" s="19">
        <f>IF(J19=0,,($J$9-J19)*$J$7*100/$J$9)</f>
        <v>0</v>
      </c>
      <c r="L19" s="6">
        <v>8</v>
      </c>
      <c r="M19" s="7">
        <v>19</v>
      </c>
      <c r="N19" s="6"/>
      <c r="O19" s="7">
        <f>IF(N19=0,,($N$9-N19)*$N$7*100/$N$9)</f>
        <v>0</v>
      </c>
      <c r="P19" s="6"/>
      <c r="Q19" s="7">
        <f>IF(P19=0,,($P$9-P19)*$P$7*100/$P$9)</f>
        <v>0</v>
      </c>
      <c r="R19" s="30"/>
      <c r="S19" s="7">
        <f>IF(R19=0,,($R$9-R19)*$R$7*100/$R$9)</f>
        <v>0</v>
      </c>
      <c r="T19" s="17"/>
      <c r="U19" s="7">
        <f>IF(T19=0,,($T$9-T19)*$T$7*100/$T$9)</f>
        <v>0</v>
      </c>
      <c r="V19" s="23">
        <f>SUM(G19+I19+K19+M19+O19+Q19+S19+U19)</f>
        <v>19</v>
      </c>
      <c r="W19" s="6">
        <f t="shared" si="1"/>
        <v>9</v>
      </c>
      <c r="X19" s="6">
        <f t="shared" si="2"/>
        <v>1</v>
      </c>
      <c r="Y19" s="16">
        <f t="shared" si="3"/>
        <v>0.2</v>
      </c>
    </row>
    <row r="20" spans="1:25" x14ac:dyDescent="0.2">
      <c r="A20" s="5">
        <f t="shared" si="0"/>
        <v>10</v>
      </c>
      <c r="B20" s="6"/>
      <c r="C20" s="6"/>
      <c r="D20" s="6"/>
      <c r="E20" s="6"/>
      <c r="F20" s="6"/>
      <c r="G20" s="19">
        <f>IF(F20=0,,($F$9-F20)*$F$7*100/$F$9)</f>
        <v>0</v>
      </c>
      <c r="H20" s="6"/>
      <c r="I20" s="19">
        <f>IF(H20=0,,($H$9-H20)*$H$7*100/$H$9)</f>
        <v>0</v>
      </c>
      <c r="J20" s="6"/>
      <c r="K20" s="19">
        <f>IF(J20=0,,($J$9-J20)*$J$7*100/$J$9)</f>
        <v>0</v>
      </c>
      <c r="L20" s="6"/>
      <c r="M20" s="7">
        <f>IF(L20=0,,($L$9-L20)*$L$7*100/$L$9)</f>
        <v>0</v>
      </c>
      <c r="N20" s="6"/>
      <c r="O20" s="7">
        <f>5/2</f>
        <v>2.5</v>
      </c>
      <c r="P20" s="6"/>
      <c r="Q20" s="7">
        <f>IF(P20=0,,($P$9-P20)*$P$7*100/$P$9)</f>
        <v>0</v>
      </c>
      <c r="R20" s="6"/>
      <c r="S20" s="7">
        <f>IF(R20=0,,($R$9-R20)*$R$7*100/$R$9)</f>
        <v>0</v>
      </c>
      <c r="T20" s="6"/>
      <c r="U20" s="7">
        <f>IF(T20=0,,($T$9-T20)*$T$7*100/$T$9)</f>
        <v>0</v>
      </c>
      <c r="V20" s="23">
        <f>SUM(G20+I20+K20+M20+O20+Q20+S20+U20)</f>
        <v>2.5</v>
      </c>
      <c r="W20" s="6">
        <f t="shared" si="1"/>
        <v>10</v>
      </c>
      <c r="X20" s="6">
        <f t="shared" si="2"/>
        <v>0</v>
      </c>
      <c r="Y20" s="16">
        <f t="shared" si="3"/>
        <v>0</v>
      </c>
    </row>
    <row r="21" spans="1:25" x14ac:dyDescent="0.2">
      <c r="A21" s="5">
        <f t="shared" si="0"/>
        <v>11</v>
      </c>
      <c r="B21" s="13"/>
      <c r="C21" s="13"/>
      <c r="D21" s="13"/>
      <c r="E21" s="13"/>
      <c r="F21" s="13"/>
      <c r="G21" s="19">
        <f>IF(F21=0,,($F$9-F21)*$F$7*100/$F$9)</f>
        <v>0</v>
      </c>
      <c r="H21" s="13"/>
      <c r="I21" s="19">
        <f>IF(H21=0,,($H$9-H21)*$H$7*100/$H$9)</f>
        <v>0</v>
      </c>
      <c r="J21" s="13"/>
      <c r="K21" s="19">
        <f>IF(J21=0,,($J$9-J21)*$J$7*100/$J$9)</f>
        <v>0</v>
      </c>
      <c r="L21" s="6"/>
      <c r="M21" s="7">
        <f>IF(L21=0,,($L$9-L21)*$L$7*100/$L$9)</f>
        <v>0</v>
      </c>
      <c r="N21" s="6"/>
      <c r="O21" s="7">
        <f>IF(N21=0,,($N$9-N21)*$N$7*100/$N$9)</f>
        <v>0</v>
      </c>
      <c r="P21" s="6"/>
      <c r="Q21" s="7">
        <f>IF(P21=0,,($P$9-P21)*$P$7*100/$P$9)</f>
        <v>0</v>
      </c>
      <c r="R21" s="6"/>
      <c r="S21" s="7">
        <f>IF(R21=0,,($R$9-R21)*$R$7*100/$R$9)</f>
        <v>0</v>
      </c>
      <c r="T21" s="6"/>
      <c r="U21" s="7">
        <f>IF(T21=0,,($T$9-T21)*$T$7*100/$T$9)</f>
        <v>0</v>
      </c>
      <c r="V21" s="23">
        <f>SUM(G21+I21+K21+M21+O21+Q21+S21+U21)</f>
        <v>0</v>
      </c>
      <c r="W21" s="6">
        <f t="shared" si="1"/>
        <v>11</v>
      </c>
      <c r="X21" s="6">
        <f t="shared" si="2"/>
        <v>0</v>
      </c>
      <c r="Y21" s="16">
        <f t="shared" si="3"/>
        <v>0</v>
      </c>
    </row>
    <row r="22" spans="1:25" x14ac:dyDescent="0.2">
      <c r="A22" s="5">
        <f t="shared" si="0"/>
        <v>12</v>
      </c>
      <c r="B22" s="13"/>
      <c r="C22" s="13"/>
      <c r="D22" s="13"/>
      <c r="E22" s="13"/>
      <c r="F22" s="13"/>
      <c r="G22" s="19">
        <f>IF(F22=0,,($F$9-F22)*$F$7*100/$F$9)</f>
        <v>0</v>
      </c>
      <c r="H22" s="13"/>
      <c r="I22" s="19">
        <f>IF(H22=0,,($H$9-H22)*$H$7*100/$H$9)</f>
        <v>0</v>
      </c>
      <c r="J22" s="13"/>
      <c r="K22" s="19">
        <f>IF(J22=0,,($J$9-J22)*$J$7*100/$J$9)</f>
        <v>0</v>
      </c>
      <c r="L22" s="6"/>
      <c r="M22" s="7">
        <f>IF(L22=0,,($L$9-L22)*$L$7*100/$L$9)</f>
        <v>0</v>
      </c>
      <c r="N22" s="6"/>
      <c r="O22" s="7">
        <f>IF(N22=0,,($N$9-N22)*$N$7*100/$N$9)</f>
        <v>0</v>
      </c>
      <c r="P22" s="6"/>
      <c r="Q22" s="7">
        <f>IF(P22=0,,($P$9-P22)*$P$7*100/$P$9)</f>
        <v>0</v>
      </c>
      <c r="R22" s="30"/>
      <c r="S22" s="7">
        <f>IF(R22=0,,($R$9-R22)*$R$7*100/$R$9)</f>
        <v>0</v>
      </c>
      <c r="T22" s="17"/>
      <c r="U22" s="7">
        <f>IF(T22=0,,($T$9-T22)*$T$7*100/$T$9)</f>
        <v>0</v>
      </c>
      <c r="V22" s="23">
        <f>SUM(G22+I22+K22+M22+O22+Q22+S22+U22)</f>
        <v>0</v>
      </c>
      <c r="W22" s="6">
        <f t="shared" si="1"/>
        <v>12</v>
      </c>
      <c r="X22" s="6">
        <f t="shared" si="2"/>
        <v>0</v>
      </c>
      <c r="Y22" s="16">
        <f t="shared" si="3"/>
        <v>0</v>
      </c>
    </row>
    <row r="23" spans="1:25" x14ac:dyDescent="0.2">
      <c r="A23" s="5">
        <f t="shared" si="0"/>
        <v>13</v>
      </c>
      <c r="B23" s="13"/>
      <c r="C23" s="13"/>
      <c r="D23" s="13"/>
      <c r="E23" s="13"/>
      <c r="F23" s="13"/>
      <c r="G23" s="19">
        <f>IF(F23=0,,($F$9-F23)*$F$7*100/$F$9)</f>
        <v>0</v>
      </c>
      <c r="H23" s="13"/>
      <c r="I23" s="19">
        <f>IF(H23=0,,($H$9-H23)*$H$7*100/$H$9)</f>
        <v>0</v>
      </c>
      <c r="J23" s="13"/>
      <c r="K23" s="19">
        <f>IF(J23=0,,($J$9-J23)*$J$7*100/$J$9)</f>
        <v>0</v>
      </c>
      <c r="L23" s="6"/>
      <c r="M23" s="7">
        <f>IF(L23=0,,($L$9-L23)*$L$7*100/$L$9)</f>
        <v>0</v>
      </c>
      <c r="N23" s="6"/>
      <c r="O23" s="7">
        <f>IF(N23=0,,($N$9-N23)*$N$7*100/$N$9)</f>
        <v>0</v>
      </c>
      <c r="P23" s="6"/>
      <c r="Q23" s="7">
        <f>IF(P23=0,,($P$9-P23)*$P$7*100/$P$9)</f>
        <v>0</v>
      </c>
      <c r="R23" s="6"/>
      <c r="S23" s="7">
        <f>IF(R23=0,,($R$9-R23)*$R$7*100/$R$9)</f>
        <v>0</v>
      </c>
      <c r="T23" s="6"/>
      <c r="U23" s="7">
        <f>IF(T23=0,,($T$9-T23)*$T$7*100/$T$9)</f>
        <v>0</v>
      </c>
      <c r="V23" s="23">
        <f>SUM(G23+I23+K23+M23+O23+Q23+S23+U23)</f>
        <v>0</v>
      </c>
      <c r="W23" s="6">
        <f t="shared" si="1"/>
        <v>13</v>
      </c>
      <c r="X23" s="6">
        <f t="shared" si="2"/>
        <v>0</v>
      </c>
      <c r="Y23" s="16">
        <f t="shared" si="3"/>
        <v>0</v>
      </c>
    </row>
    <row r="24" spans="1:25" x14ac:dyDescent="0.2">
      <c r="A24" s="5">
        <f t="shared" si="0"/>
        <v>14</v>
      </c>
      <c r="B24" s="6"/>
      <c r="C24" s="6"/>
      <c r="D24" s="13"/>
      <c r="E24" s="6"/>
      <c r="F24" s="6"/>
      <c r="G24" s="19">
        <f>IF(F24=0,,($F$9-F24)*$F$7*100/$F$9)</f>
        <v>0</v>
      </c>
      <c r="H24" s="6"/>
      <c r="I24" s="19">
        <f>IF(H24=0,,($H$9-H24)*$H$7*100/$H$9)</f>
        <v>0</v>
      </c>
      <c r="J24" s="13"/>
      <c r="K24" s="19">
        <f>IF(J24=0,,($J$9-J24)*$J$7*100/$J$9)</f>
        <v>0</v>
      </c>
      <c r="L24" s="6"/>
      <c r="M24" s="7">
        <f>IF(L24=0,,($L$9-L24)*$L$7*100/$L$9)</f>
        <v>0</v>
      </c>
      <c r="N24" s="6"/>
      <c r="O24" s="7">
        <f>IF(N24=0,,($N$9-N24)*$N$7*100/$N$9)</f>
        <v>0</v>
      </c>
      <c r="P24" s="6"/>
      <c r="Q24" s="7">
        <f>IF(P24=0,,($P$9-P24)*$P$7*100/$P$9)</f>
        <v>0</v>
      </c>
      <c r="R24" s="6"/>
      <c r="S24" s="7">
        <f>IF(R24=0,,($R$9-R24)*$R$7*100/$R$9)</f>
        <v>0</v>
      </c>
      <c r="T24" s="6"/>
      <c r="U24" s="7">
        <f>IF(T24=0,,($T$9-T24)*$T$7*100/$T$9)</f>
        <v>0</v>
      </c>
      <c r="V24" s="23">
        <f>SUM(G24+I24+K24+M24+O24+Q24+S24+U24)</f>
        <v>0</v>
      </c>
      <c r="W24" s="6">
        <f t="shared" si="1"/>
        <v>14</v>
      </c>
      <c r="X24" s="6">
        <f t="shared" si="2"/>
        <v>0</v>
      </c>
      <c r="Y24" s="16">
        <f t="shared" si="3"/>
        <v>0</v>
      </c>
    </row>
    <row r="25" spans="1:25" x14ac:dyDescent="0.2">
      <c r="A25" s="5">
        <f t="shared" si="0"/>
        <v>15</v>
      </c>
      <c r="B25" s="6"/>
      <c r="C25" s="6"/>
      <c r="D25" s="13"/>
      <c r="E25" s="6"/>
      <c r="F25" s="6"/>
      <c r="G25" s="19">
        <f>IF(F25=0,,($F$9-F25)*$F$7*100/$F$9)</f>
        <v>0</v>
      </c>
      <c r="H25" s="6"/>
      <c r="I25" s="19">
        <f>IF(H25=0,,($H$9-H25)*$H$7*100/$H$9)</f>
        <v>0</v>
      </c>
      <c r="J25" s="13"/>
      <c r="K25" s="19">
        <f>IF(J25=0,,($J$9-J25)*$J$7*100/$J$9)</f>
        <v>0</v>
      </c>
      <c r="L25" s="6"/>
      <c r="M25" s="7">
        <f>IF(L25=0,,($L$9-L25)*$L$7*100/$L$9)</f>
        <v>0</v>
      </c>
      <c r="N25" s="6"/>
      <c r="O25" s="7">
        <f>IF(N25=0,,($N$9-N25)*$N$7*100/$N$9)</f>
        <v>0</v>
      </c>
      <c r="P25" s="6"/>
      <c r="Q25" s="7">
        <f>IF(P25=0,,($P$9-P25)*$P$7*100/$P$9)</f>
        <v>0</v>
      </c>
      <c r="R25" s="6"/>
      <c r="S25" s="7">
        <f>IF(R25=0,,($R$9-R25)*$R$7*100/$R$9)</f>
        <v>0</v>
      </c>
      <c r="T25" s="6"/>
      <c r="U25" s="7">
        <f>IF(T25=0,,($T$9-T25)*$T$7*100/$T$9)</f>
        <v>0</v>
      </c>
      <c r="V25" s="23">
        <f>SUM(G25+I25+K25+M25+O25+Q25+S25+U25)</f>
        <v>0</v>
      </c>
      <c r="W25" s="6">
        <f t="shared" si="1"/>
        <v>15</v>
      </c>
      <c r="X25" s="6">
        <f t="shared" si="2"/>
        <v>0</v>
      </c>
      <c r="Y25" s="16">
        <f t="shared" si="3"/>
        <v>0</v>
      </c>
    </row>
    <row r="26" spans="1:25" x14ac:dyDescent="0.2">
      <c r="A26" s="5">
        <f t="shared" si="0"/>
        <v>16</v>
      </c>
      <c r="B26" s="6"/>
      <c r="C26" s="6"/>
      <c r="D26" s="13"/>
      <c r="E26" s="6"/>
      <c r="F26" s="6"/>
      <c r="G26" s="19">
        <f>IF(F26=0,,($F$9-F26)*$F$7*100/$F$9)</f>
        <v>0</v>
      </c>
      <c r="H26" s="6"/>
      <c r="I26" s="19">
        <f>IF(H26=0,,($H$9-H26)*$H$7*100/$H$9)</f>
        <v>0</v>
      </c>
      <c r="J26" s="6"/>
      <c r="K26" s="19">
        <f>IF(J26=0,,($J$9-J26)*$J$7*100/$J$9)</f>
        <v>0</v>
      </c>
      <c r="L26" s="6"/>
      <c r="M26" s="7">
        <f>IF(L26=0,,($L$9-L26)*$L$7*100/$L$9)</f>
        <v>0</v>
      </c>
      <c r="N26" s="6"/>
      <c r="O26" s="7">
        <f>IF(N26=0,,($N$9-N26)*$N$7*100/$N$9)</f>
        <v>0</v>
      </c>
      <c r="P26" s="6"/>
      <c r="Q26" s="7">
        <f>IF(P26=0,,($P$9-P26)*$P$7*100/$P$9)</f>
        <v>0</v>
      </c>
      <c r="R26" s="6"/>
      <c r="S26" s="7">
        <f>IF(R26=0,,($R$9-R26)*$R$7*100/$R$9)</f>
        <v>0</v>
      </c>
      <c r="T26" s="6"/>
      <c r="U26" s="7">
        <f>IF(T26=0,,($T$9-T26)*$T$7*100/$T$9)</f>
        <v>0</v>
      </c>
      <c r="V26" s="23">
        <f>SUM(G26+I26+K26+M26+O26+Q26+S26+U26)</f>
        <v>0</v>
      </c>
      <c r="W26" s="6">
        <f t="shared" si="1"/>
        <v>16</v>
      </c>
      <c r="X26" s="6">
        <f t="shared" si="2"/>
        <v>0</v>
      </c>
      <c r="Y26" s="16">
        <f t="shared" si="3"/>
        <v>0</v>
      </c>
    </row>
    <row r="27" spans="1:25" x14ac:dyDescent="0.2">
      <c r="A27" s="5">
        <f t="shared" si="0"/>
        <v>17</v>
      </c>
      <c r="B27" s="6"/>
      <c r="C27" s="6"/>
      <c r="D27" s="6"/>
      <c r="E27" s="6"/>
      <c r="F27" s="6"/>
      <c r="G27" s="19">
        <f t="shared" ref="G20:G33" si="4">IF(F27=0,,($F$9-F27)*$F$7*100/$F$9)</f>
        <v>0</v>
      </c>
      <c r="H27" s="6"/>
      <c r="I27" s="19">
        <f t="shared" ref="I20:I33" si="5">IF(H27=0,,($H$9-H27)*$H$7*100/$H$9)</f>
        <v>0</v>
      </c>
      <c r="J27" s="6"/>
      <c r="K27" s="19">
        <f t="shared" ref="K20:K33" si="6">IF(J27=0,,($J$9-J27)*$J$7*100/$J$9)</f>
        <v>0</v>
      </c>
      <c r="L27" s="6"/>
      <c r="M27" s="7">
        <f t="shared" ref="M20:M33" si="7">IF(L27=0,,($L$9-L27)*$L$7*100/$L$9)</f>
        <v>0</v>
      </c>
      <c r="N27" s="6"/>
      <c r="O27" s="7">
        <f t="shared" ref="O21:O33" si="8">IF(N27=0,,($N$9-N27)*$N$7*100/$N$9)</f>
        <v>0</v>
      </c>
      <c r="P27" s="6"/>
      <c r="Q27" s="7">
        <f t="shared" ref="Q20:Q33" si="9">IF(P27=0,,($P$9-P27)*$P$7*100/$P$9)</f>
        <v>0</v>
      </c>
      <c r="R27" s="6"/>
      <c r="S27" s="7">
        <f t="shared" ref="S20:S33" si="10">IF(R27=0,,($R$9-R27)*$R$7*100/$R$9)</f>
        <v>0</v>
      </c>
      <c r="T27" s="6"/>
      <c r="U27" s="7">
        <f t="shared" ref="U20:U33" si="11">IF(T27=0,,($T$9-T27)*$T$7*100/$T$9)</f>
        <v>0</v>
      </c>
      <c r="V27" s="23">
        <f t="shared" ref="V12:V31" si="12">SUM(G27+I27+K27+M27+O27+Q27+S27+U27)</f>
        <v>0</v>
      </c>
      <c r="W27" s="6">
        <f t="shared" si="1"/>
        <v>17</v>
      </c>
      <c r="X27" s="6">
        <f t="shared" si="2"/>
        <v>0</v>
      </c>
      <c r="Y27" s="16">
        <f t="shared" si="3"/>
        <v>0</v>
      </c>
    </row>
    <row r="28" spans="1:25" x14ac:dyDescent="0.2">
      <c r="A28" s="5">
        <f t="shared" si="0"/>
        <v>18</v>
      </c>
      <c r="B28" s="6"/>
      <c r="C28" s="6"/>
      <c r="D28" s="6"/>
      <c r="E28" s="6"/>
      <c r="F28" s="6"/>
      <c r="G28" s="19">
        <f t="shared" si="4"/>
        <v>0</v>
      </c>
      <c r="H28" s="6"/>
      <c r="I28" s="19">
        <f t="shared" si="5"/>
        <v>0</v>
      </c>
      <c r="J28" s="6"/>
      <c r="K28" s="19">
        <f t="shared" si="6"/>
        <v>0</v>
      </c>
      <c r="L28" s="6"/>
      <c r="M28" s="7">
        <f t="shared" si="7"/>
        <v>0</v>
      </c>
      <c r="N28" s="6"/>
      <c r="O28" s="7">
        <f t="shared" si="8"/>
        <v>0</v>
      </c>
      <c r="P28" s="6"/>
      <c r="Q28" s="7">
        <f t="shared" si="9"/>
        <v>0</v>
      </c>
      <c r="R28" s="6"/>
      <c r="S28" s="7">
        <f t="shared" si="10"/>
        <v>0</v>
      </c>
      <c r="T28" s="6"/>
      <c r="U28" s="7">
        <f t="shared" si="11"/>
        <v>0</v>
      </c>
      <c r="V28" s="23">
        <f t="shared" si="12"/>
        <v>0</v>
      </c>
      <c r="W28" s="6">
        <f t="shared" si="1"/>
        <v>18</v>
      </c>
      <c r="X28" s="6">
        <f t="shared" si="2"/>
        <v>0</v>
      </c>
      <c r="Y28" s="16">
        <f t="shared" si="3"/>
        <v>0</v>
      </c>
    </row>
    <row r="29" spans="1:25" x14ac:dyDescent="0.2">
      <c r="A29" s="5">
        <f t="shared" si="0"/>
        <v>19</v>
      </c>
      <c r="B29" s="6"/>
      <c r="C29" s="6"/>
      <c r="D29" s="6"/>
      <c r="E29" s="6"/>
      <c r="F29" s="6"/>
      <c r="G29" s="19">
        <f t="shared" si="4"/>
        <v>0</v>
      </c>
      <c r="H29" s="6"/>
      <c r="I29" s="19">
        <f t="shared" si="5"/>
        <v>0</v>
      </c>
      <c r="J29" s="6"/>
      <c r="K29" s="19">
        <f t="shared" si="6"/>
        <v>0</v>
      </c>
      <c r="L29" s="6"/>
      <c r="M29" s="7">
        <f t="shared" si="7"/>
        <v>0</v>
      </c>
      <c r="N29" s="6"/>
      <c r="O29" s="7">
        <f t="shared" si="8"/>
        <v>0</v>
      </c>
      <c r="P29" s="6"/>
      <c r="Q29" s="7">
        <f t="shared" si="9"/>
        <v>0</v>
      </c>
      <c r="R29" s="6"/>
      <c r="S29" s="7">
        <f t="shared" si="10"/>
        <v>0</v>
      </c>
      <c r="T29" s="6"/>
      <c r="U29" s="7">
        <f t="shared" si="11"/>
        <v>0</v>
      </c>
      <c r="V29" s="23">
        <f t="shared" si="12"/>
        <v>0</v>
      </c>
      <c r="W29" s="6">
        <f t="shared" si="1"/>
        <v>19</v>
      </c>
      <c r="X29" s="6">
        <f t="shared" si="2"/>
        <v>0</v>
      </c>
      <c r="Y29" s="16">
        <f t="shared" si="3"/>
        <v>0</v>
      </c>
    </row>
    <row r="30" spans="1:25" x14ac:dyDescent="0.2">
      <c r="A30" s="5">
        <f t="shared" si="0"/>
        <v>20</v>
      </c>
      <c r="B30" s="6"/>
      <c r="C30" s="6"/>
      <c r="D30" s="6"/>
      <c r="E30" s="6"/>
      <c r="F30" s="6"/>
      <c r="G30" s="19">
        <f t="shared" si="4"/>
        <v>0</v>
      </c>
      <c r="H30" s="6"/>
      <c r="I30" s="19">
        <f t="shared" si="5"/>
        <v>0</v>
      </c>
      <c r="J30" s="6"/>
      <c r="K30" s="19">
        <f t="shared" si="6"/>
        <v>0</v>
      </c>
      <c r="L30" s="6"/>
      <c r="M30" s="7">
        <f t="shared" si="7"/>
        <v>0</v>
      </c>
      <c r="N30" s="6"/>
      <c r="O30" s="7">
        <f t="shared" si="8"/>
        <v>0</v>
      </c>
      <c r="P30" s="6"/>
      <c r="Q30" s="7">
        <f t="shared" si="9"/>
        <v>0</v>
      </c>
      <c r="R30" s="6"/>
      <c r="S30" s="7">
        <f t="shared" si="10"/>
        <v>0</v>
      </c>
      <c r="T30" s="6"/>
      <c r="U30" s="7">
        <f t="shared" si="11"/>
        <v>0</v>
      </c>
      <c r="V30" s="23">
        <f t="shared" si="12"/>
        <v>0</v>
      </c>
      <c r="W30" s="6">
        <f t="shared" si="1"/>
        <v>20</v>
      </c>
      <c r="X30" s="6">
        <f t="shared" si="2"/>
        <v>0</v>
      </c>
      <c r="Y30" s="16">
        <f t="shared" si="3"/>
        <v>0</v>
      </c>
    </row>
    <row r="31" spans="1:25" x14ac:dyDescent="0.2">
      <c r="A31" s="5">
        <f t="shared" si="0"/>
        <v>21</v>
      </c>
      <c r="B31" s="6"/>
      <c r="C31" s="6"/>
      <c r="D31" s="6"/>
      <c r="E31" s="6"/>
      <c r="F31" s="6"/>
      <c r="G31" s="19">
        <f t="shared" si="4"/>
        <v>0</v>
      </c>
      <c r="H31" s="6"/>
      <c r="I31" s="19">
        <f t="shared" si="5"/>
        <v>0</v>
      </c>
      <c r="J31" s="6"/>
      <c r="K31" s="19">
        <f t="shared" si="6"/>
        <v>0</v>
      </c>
      <c r="L31" s="6"/>
      <c r="M31" s="7">
        <f t="shared" si="7"/>
        <v>0</v>
      </c>
      <c r="N31" s="6"/>
      <c r="O31" s="7">
        <f t="shared" si="8"/>
        <v>0</v>
      </c>
      <c r="P31" s="6"/>
      <c r="Q31" s="7">
        <f t="shared" si="9"/>
        <v>0</v>
      </c>
      <c r="R31" s="6"/>
      <c r="S31" s="7">
        <f t="shared" si="10"/>
        <v>0</v>
      </c>
      <c r="T31" s="6"/>
      <c r="U31" s="7">
        <f t="shared" si="11"/>
        <v>0</v>
      </c>
      <c r="V31" s="23">
        <f t="shared" si="12"/>
        <v>0</v>
      </c>
      <c r="W31" s="6">
        <f t="shared" si="1"/>
        <v>21</v>
      </c>
      <c r="X31" s="6">
        <f t="shared" si="2"/>
        <v>0</v>
      </c>
      <c r="Y31" s="16">
        <f t="shared" si="3"/>
        <v>0</v>
      </c>
    </row>
    <row r="32" spans="1:25" x14ac:dyDescent="0.2">
      <c r="A32" s="5">
        <f t="shared" si="0"/>
        <v>22</v>
      </c>
      <c r="B32" s="6"/>
      <c r="C32" s="6"/>
      <c r="D32" s="6"/>
      <c r="E32" s="6"/>
      <c r="F32" s="6"/>
      <c r="G32" s="19">
        <f t="shared" si="4"/>
        <v>0</v>
      </c>
      <c r="H32" s="6"/>
      <c r="I32" s="19">
        <f t="shared" si="5"/>
        <v>0</v>
      </c>
      <c r="J32" s="6"/>
      <c r="K32" s="19">
        <f t="shared" si="6"/>
        <v>0</v>
      </c>
      <c r="L32" s="6"/>
      <c r="M32" s="7">
        <f t="shared" si="7"/>
        <v>0</v>
      </c>
      <c r="N32" s="6"/>
      <c r="O32" s="7">
        <f t="shared" si="8"/>
        <v>0</v>
      </c>
      <c r="P32" s="6"/>
      <c r="Q32" s="7">
        <f t="shared" si="9"/>
        <v>0</v>
      </c>
      <c r="R32" s="6"/>
      <c r="S32" s="7">
        <f t="shared" si="10"/>
        <v>0</v>
      </c>
      <c r="T32" s="6"/>
      <c r="U32" s="7">
        <f t="shared" si="11"/>
        <v>0</v>
      </c>
      <c r="V32" s="23">
        <f t="shared" ref="V20:V33" si="13">SUM(G32+I32+K32+M32+O32+Q32+S32+U32)</f>
        <v>0</v>
      </c>
      <c r="W32" s="6">
        <f t="shared" si="1"/>
        <v>22</v>
      </c>
      <c r="X32" s="6">
        <f t="shared" si="2"/>
        <v>0</v>
      </c>
      <c r="Y32" s="16">
        <f t="shared" si="3"/>
        <v>0</v>
      </c>
    </row>
    <row r="33" spans="1:25" x14ac:dyDescent="0.2">
      <c r="A33" s="5">
        <f t="shared" si="0"/>
        <v>23</v>
      </c>
      <c r="B33" s="6"/>
      <c r="C33" s="6"/>
      <c r="D33" s="6"/>
      <c r="E33" s="6"/>
      <c r="F33" s="6"/>
      <c r="G33" s="19">
        <f t="shared" si="4"/>
        <v>0</v>
      </c>
      <c r="H33" s="6"/>
      <c r="I33" s="19">
        <f t="shared" si="5"/>
        <v>0</v>
      </c>
      <c r="J33" s="6"/>
      <c r="K33" s="19">
        <f t="shared" si="6"/>
        <v>0</v>
      </c>
      <c r="L33" s="6"/>
      <c r="M33" s="7">
        <f t="shared" si="7"/>
        <v>0</v>
      </c>
      <c r="N33" s="6"/>
      <c r="O33" s="7">
        <f t="shared" si="8"/>
        <v>0</v>
      </c>
      <c r="P33" s="6"/>
      <c r="Q33" s="7">
        <f t="shared" si="9"/>
        <v>0</v>
      </c>
      <c r="R33" s="6"/>
      <c r="S33" s="7">
        <f t="shared" si="10"/>
        <v>0</v>
      </c>
      <c r="T33" s="6"/>
      <c r="U33" s="7">
        <f t="shared" si="11"/>
        <v>0</v>
      </c>
      <c r="V33" s="23">
        <f t="shared" si="13"/>
        <v>0</v>
      </c>
      <c r="W33" s="6">
        <f t="shared" si="1"/>
        <v>23</v>
      </c>
      <c r="X33" s="6">
        <f t="shared" si="2"/>
        <v>0</v>
      </c>
      <c r="Y33" s="16">
        <f t="shared" si="3"/>
        <v>0</v>
      </c>
    </row>
    <row r="34" spans="1:25" x14ac:dyDescent="0.2">
      <c r="A34" s="39" t="s">
        <v>11</v>
      </c>
      <c r="B34" s="39"/>
      <c r="C34" s="40"/>
      <c r="D34" s="9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8</v>
      </c>
      <c r="N34">
        <f>COUNTA(N11:N33)</f>
        <v>0</v>
      </c>
      <c r="P34">
        <f>COUNTA(P11:P33)</f>
        <v>0</v>
      </c>
      <c r="R34">
        <f>COUNTA(R11:R33)</f>
        <v>0</v>
      </c>
      <c r="T34">
        <f>COUNTA(T11:T33)</f>
        <v>0</v>
      </c>
    </row>
    <row r="35" spans="1:25" x14ac:dyDescent="0.2">
      <c r="A35" s="45" t="s">
        <v>19</v>
      </c>
      <c r="B35" s="45"/>
      <c r="C35" s="45"/>
      <c r="F35" s="15">
        <f>F34/$G$2</f>
        <v>0.1111111111111111</v>
      </c>
      <c r="H35" s="15">
        <f>H34/$G$2</f>
        <v>0.1111111111111111</v>
      </c>
      <c r="J35" s="15">
        <f>J34/$G$2</f>
        <v>0.33333333333333331</v>
      </c>
      <c r="L35" s="15">
        <f>L34/$G$2</f>
        <v>0.88888888888888884</v>
      </c>
      <c r="N35" s="15">
        <f>N34/$G$2</f>
        <v>0</v>
      </c>
      <c r="P35" s="15">
        <f>P34/$G$2</f>
        <v>0</v>
      </c>
      <c r="R35" s="15">
        <f>R34/$G$2</f>
        <v>0</v>
      </c>
      <c r="T35" s="15">
        <f>T34/$G$2</f>
        <v>0</v>
      </c>
    </row>
  </sheetData>
  <sortState xmlns:xlrd2="http://schemas.microsoft.com/office/spreadsheetml/2017/richdata2" ref="B11:V26">
    <sortCondition descending="1" ref="V11:V26"/>
  </sortState>
  <mergeCells count="37">
    <mergeCell ref="J8:K8"/>
    <mergeCell ref="J9:K9"/>
    <mergeCell ref="A1:N1"/>
    <mergeCell ref="F6:G6"/>
    <mergeCell ref="L6:M6"/>
    <mergeCell ref="E2:F2"/>
    <mergeCell ref="E3:F3"/>
    <mergeCell ref="P7:Q7"/>
    <mergeCell ref="N6:O6"/>
    <mergeCell ref="N7:O7"/>
    <mergeCell ref="J6:K6"/>
    <mergeCell ref="J7:K7"/>
    <mergeCell ref="T6:U6"/>
    <mergeCell ref="T7:U7"/>
    <mergeCell ref="T8:U8"/>
    <mergeCell ref="L9:M9"/>
    <mergeCell ref="T9:U9"/>
    <mergeCell ref="P9:Q9"/>
    <mergeCell ref="L8:M8"/>
    <mergeCell ref="P8:Q8"/>
    <mergeCell ref="N8:O8"/>
    <mergeCell ref="R6:S6"/>
    <mergeCell ref="R7:S7"/>
    <mergeCell ref="R8:S8"/>
    <mergeCell ref="R9:S9"/>
    <mergeCell ref="N9:O9"/>
    <mergeCell ref="P6:Q6"/>
    <mergeCell ref="L7:M7"/>
    <mergeCell ref="A35:C35"/>
    <mergeCell ref="H6:I6"/>
    <mergeCell ref="H7:I7"/>
    <mergeCell ref="H8:I8"/>
    <mergeCell ref="H9:I9"/>
    <mergeCell ref="A34:C34"/>
    <mergeCell ref="F9:G9"/>
    <mergeCell ref="F8:G8"/>
    <mergeCell ref="F7:G7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4"/>
  <sheetViews>
    <sheetView zoomScale="96" zoomScaleNormal="96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W8" sqref="W8"/>
    </sheetView>
  </sheetViews>
  <sheetFormatPr baseColWidth="10" defaultRowHeight="15" x14ac:dyDescent="0.2"/>
  <cols>
    <col min="1" max="1" width="11.1640625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34" t="s">
        <v>31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26" x14ac:dyDescent="0.2">
      <c r="E2" s="44" t="s">
        <v>15</v>
      </c>
      <c r="F2" s="44"/>
      <c r="G2" s="14">
        <f>COUNTA(B11:B52)</f>
        <v>9</v>
      </c>
    </row>
    <row r="3" spans="1:26" x14ac:dyDescent="0.2">
      <c r="B3" s="2"/>
      <c r="E3" s="44" t="s">
        <v>17</v>
      </c>
      <c r="F3" s="44"/>
      <c r="G3" s="14">
        <f>COUNTA(E8:T8)</f>
        <v>4</v>
      </c>
    </row>
    <row r="4" spans="1:26" x14ac:dyDescent="0.2">
      <c r="B4" s="2"/>
      <c r="C4" s="3"/>
    </row>
    <row r="6" spans="1:26" x14ac:dyDescent="0.2">
      <c r="D6" s="1" t="s">
        <v>0</v>
      </c>
      <c r="E6" s="46" t="s">
        <v>64</v>
      </c>
      <c r="F6" s="46"/>
      <c r="G6" s="46" t="s">
        <v>140</v>
      </c>
      <c r="H6" s="46"/>
      <c r="I6" s="46" t="s">
        <v>166</v>
      </c>
      <c r="J6" s="46"/>
      <c r="K6" s="46" t="s">
        <v>173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6" x14ac:dyDescent="0.2">
      <c r="D7" s="1" t="s">
        <v>10</v>
      </c>
      <c r="E7" s="48">
        <v>2</v>
      </c>
      <c r="F7" s="49"/>
      <c r="G7" s="48">
        <v>2</v>
      </c>
      <c r="H7" s="49"/>
      <c r="I7" s="48">
        <v>2</v>
      </c>
      <c r="J7" s="49"/>
      <c r="K7" s="48">
        <v>2</v>
      </c>
      <c r="L7" s="49"/>
      <c r="M7" s="48"/>
      <c r="N7" s="49"/>
      <c r="O7" s="48"/>
      <c r="P7" s="49"/>
      <c r="Q7" s="48"/>
      <c r="R7" s="49"/>
      <c r="S7" s="48"/>
      <c r="T7" s="49"/>
      <c r="U7" s="48"/>
      <c r="V7" s="49"/>
    </row>
    <row r="8" spans="1:26" x14ac:dyDescent="0.2">
      <c r="D8" s="1" t="s">
        <v>1</v>
      </c>
      <c r="E8" s="47" t="s">
        <v>65</v>
      </c>
      <c r="F8" s="47"/>
      <c r="G8" s="50">
        <v>45955</v>
      </c>
      <c r="H8" s="51"/>
      <c r="I8" s="50">
        <v>45977</v>
      </c>
      <c r="J8" s="51"/>
      <c r="K8" s="47">
        <v>45984</v>
      </c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6" x14ac:dyDescent="0.2">
      <c r="D9" s="1" t="s">
        <v>2</v>
      </c>
      <c r="E9" s="46">
        <v>53</v>
      </c>
      <c r="F9" s="46"/>
      <c r="G9" s="48">
        <v>7</v>
      </c>
      <c r="H9" s="49"/>
      <c r="I9" s="48">
        <v>30</v>
      </c>
      <c r="J9" s="49"/>
      <c r="K9" s="46">
        <v>8</v>
      </c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v>1</v>
      </c>
      <c r="B11" s="13" t="s">
        <v>71</v>
      </c>
      <c r="C11" s="13" t="s">
        <v>72</v>
      </c>
      <c r="D11" s="13" t="s">
        <v>68</v>
      </c>
      <c r="E11" s="13">
        <v>11</v>
      </c>
      <c r="F11" s="19">
        <f t="shared" ref="F11:F19" si="0">IF(E11=0,,($E$9-E11)*$E$7*100/$E$9)</f>
        <v>158.49056603773585</v>
      </c>
      <c r="G11" s="6">
        <v>1</v>
      </c>
      <c r="H11" s="7">
        <f t="shared" ref="H11:H19" si="1">IF(G11=0,,($G$9-G11)*$G$7*100/$G$9)</f>
        <v>171.42857142857142</v>
      </c>
      <c r="I11" s="13">
        <v>1</v>
      </c>
      <c r="J11" s="19">
        <f t="shared" ref="J11:J19" si="2">IF(I11=0,,($I$9-I11)*$I$7*100/$I$9)</f>
        <v>193.33333333333334</v>
      </c>
      <c r="K11" s="27">
        <v>1</v>
      </c>
      <c r="L11" s="29">
        <f t="shared" ref="L11:L19" si="3">IF(K11=0,,($K$9-K11)*$K$7*100/$K$9)</f>
        <v>175</v>
      </c>
      <c r="M11" s="6"/>
      <c r="N11" s="29">
        <f t="shared" ref="N11:N18" si="4">IF(M11=0,,($M$9-M11)*$M$7*100/$M$9)</f>
        <v>0</v>
      </c>
      <c r="O11" s="6"/>
      <c r="P11" s="19">
        <f>IF(O11=0,,($O$9-O11)*$O$7*100/$O$9)</f>
        <v>0</v>
      </c>
      <c r="Q11" s="6"/>
      <c r="R11" s="19">
        <f t="shared" ref="R11:R19" si="5">IF(Q11=0,,($Q$9-Q11)*$Q$7*100/$Q$9)</f>
        <v>0</v>
      </c>
      <c r="S11" s="6"/>
      <c r="T11" s="19">
        <f t="shared" ref="T11:T19" si="6">IF(S11=0,,($S$9-S11)*$S$7*100/$S$9)</f>
        <v>0</v>
      </c>
      <c r="U11" s="6"/>
      <c r="V11" s="7">
        <f t="shared" ref="V11:V19" si="7">IF(U11=0,,($U$9-U11)*$U$7*100/$U$9)</f>
        <v>0</v>
      </c>
      <c r="W11" s="8">
        <f t="shared" ref="W11:W19" si="8">SUM(F11+H11+J11+L11+N11+P11+R11+T11+V11)</f>
        <v>698.25247079964061</v>
      </c>
      <c r="X11">
        <v>1</v>
      </c>
      <c r="Y11" s="6">
        <f t="shared" ref="Y11:Y52" si="9">COUNTA(E11,G11,I11,K11,M11,S11,Q11)</f>
        <v>4</v>
      </c>
      <c r="Z11" s="16">
        <f t="shared" ref="Z11:Z52" si="10">Y11/$G$3</f>
        <v>1</v>
      </c>
    </row>
    <row r="12" spans="1:26" x14ac:dyDescent="0.2">
      <c r="A12" s="22">
        <f t="shared" ref="A12:A52" si="11">X12</f>
        <v>2</v>
      </c>
      <c r="B12" s="13" t="s">
        <v>73</v>
      </c>
      <c r="C12" s="13" t="s">
        <v>74</v>
      </c>
      <c r="D12" s="13" t="s">
        <v>75</v>
      </c>
      <c r="E12" s="13">
        <v>39</v>
      </c>
      <c r="F12" s="19">
        <f t="shared" si="0"/>
        <v>52.830188679245282</v>
      </c>
      <c r="G12" s="6">
        <v>3</v>
      </c>
      <c r="H12" s="7">
        <f t="shared" si="1"/>
        <v>114.28571428571429</v>
      </c>
      <c r="I12" s="13">
        <v>25</v>
      </c>
      <c r="J12" s="19">
        <f t="shared" si="2"/>
        <v>33.333333333333336</v>
      </c>
      <c r="K12" s="27">
        <v>3</v>
      </c>
      <c r="L12" s="29">
        <f t="shared" si="3"/>
        <v>125</v>
      </c>
      <c r="M12" s="6"/>
      <c r="N12" s="29">
        <f t="shared" si="4"/>
        <v>0</v>
      </c>
      <c r="O12" s="6"/>
      <c r="P12" s="19">
        <f>IF(O12=0,,($O$9-O12)*$O$7*100/$O$9)</f>
        <v>0</v>
      </c>
      <c r="Q12" s="6"/>
      <c r="R12" s="19">
        <f t="shared" si="5"/>
        <v>0</v>
      </c>
      <c r="S12" s="6"/>
      <c r="T12" s="19">
        <f t="shared" si="6"/>
        <v>0</v>
      </c>
      <c r="U12" s="6"/>
      <c r="V12" s="7">
        <f t="shared" si="7"/>
        <v>0</v>
      </c>
      <c r="W12" s="8">
        <f t="shared" si="8"/>
        <v>325.44923629829293</v>
      </c>
      <c r="X12" s="6">
        <f t="shared" ref="X12:X52" si="12">ROW(B12)-10</f>
        <v>2</v>
      </c>
      <c r="Y12" s="6">
        <f t="shared" si="9"/>
        <v>4</v>
      </c>
      <c r="Z12" s="16">
        <f t="shared" si="10"/>
        <v>1</v>
      </c>
    </row>
    <row r="13" spans="1:26" x14ac:dyDescent="0.2">
      <c r="A13" s="22">
        <f t="shared" si="11"/>
        <v>3</v>
      </c>
      <c r="B13" s="13" t="s">
        <v>141</v>
      </c>
      <c r="C13" s="13" t="s">
        <v>142</v>
      </c>
      <c r="D13" s="13" t="s">
        <v>136</v>
      </c>
      <c r="E13" s="13"/>
      <c r="F13" s="19">
        <f t="shared" si="0"/>
        <v>0</v>
      </c>
      <c r="G13" s="6">
        <v>2</v>
      </c>
      <c r="H13" s="7">
        <f t="shared" si="1"/>
        <v>142.85714285714286</v>
      </c>
      <c r="I13" s="13">
        <v>29</v>
      </c>
      <c r="J13" s="19">
        <f t="shared" si="2"/>
        <v>6.666666666666667</v>
      </c>
      <c r="K13" s="27">
        <v>2</v>
      </c>
      <c r="L13" s="29">
        <f t="shared" si="3"/>
        <v>150</v>
      </c>
      <c r="M13" s="6"/>
      <c r="N13" s="29">
        <f t="shared" si="4"/>
        <v>0</v>
      </c>
      <c r="O13" s="6"/>
      <c r="P13" s="19">
        <f>IF(O13=0,,($O$9-O13)*$O$7*100/$O$9)</f>
        <v>0</v>
      </c>
      <c r="Q13" s="6"/>
      <c r="R13" s="19">
        <f t="shared" si="5"/>
        <v>0</v>
      </c>
      <c r="S13" s="6"/>
      <c r="T13" s="19">
        <f t="shared" si="6"/>
        <v>0</v>
      </c>
      <c r="U13" s="6"/>
      <c r="V13" s="7">
        <f t="shared" si="7"/>
        <v>0</v>
      </c>
      <c r="W13" s="8">
        <f t="shared" si="8"/>
        <v>299.52380952380952</v>
      </c>
      <c r="X13" s="6">
        <f t="shared" si="12"/>
        <v>3</v>
      </c>
      <c r="Y13" s="6">
        <f t="shared" si="9"/>
        <v>3</v>
      </c>
      <c r="Z13" s="16">
        <f t="shared" si="10"/>
        <v>0.75</v>
      </c>
    </row>
    <row r="14" spans="1:26" x14ac:dyDescent="0.2">
      <c r="A14" s="22">
        <f t="shared" si="11"/>
        <v>4</v>
      </c>
      <c r="B14" s="13" t="s">
        <v>134</v>
      </c>
      <c r="C14" s="13" t="s">
        <v>143</v>
      </c>
      <c r="D14" s="13" t="s">
        <v>136</v>
      </c>
      <c r="E14" s="13"/>
      <c r="F14" s="19">
        <f t="shared" si="0"/>
        <v>0</v>
      </c>
      <c r="G14" s="6">
        <v>5</v>
      </c>
      <c r="H14" s="7">
        <f t="shared" si="1"/>
        <v>57.142857142857146</v>
      </c>
      <c r="I14" s="27">
        <v>13</v>
      </c>
      <c r="J14" s="29">
        <f t="shared" si="2"/>
        <v>113.33333333333333</v>
      </c>
      <c r="K14" s="27"/>
      <c r="L14" s="29">
        <f t="shared" si="3"/>
        <v>0</v>
      </c>
      <c r="M14" s="6"/>
      <c r="N14" s="29">
        <f t="shared" si="4"/>
        <v>0</v>
      </c>
      <c r="O14" s="6"/>
      <c r="P14" s="19">
        <f>IF(O14=0,,($O$9-O14)*$O$7*100/$O$9)</f>
        <v>0</v>
      </c>
      <c r="Q14" s="6"/>
      <c r="R14" s="19">
        <f t="shared" si="5"/>
        <v>0</v>
      </c>
      <c r="S14" s="6"/>
      <c r="T14" s="19">
        <f t="shared" si="6"/>
        <v>0</v>
      </c>
      <c r="U14" s="6"/>
      <c r="V14" s="7">
        <f t="shared" si="7"/>
        <v>0</v>
      </c>
      <c r="W14" s="8">
        <f t="shared" si="8"/>
        <v>170.47619047619048</v>
      </c>
      <c r="X14" s="6">
        <f t="shared" si="12"/>
        <v>4</v>
      </c>
      <c r="Y14" s="6">
        <f t="shared" si="9"/>
        <v>2</v>
      </c>
      <c r="Z14" s="16">
        <f t="shared" si="10"/>
        <v>0.5</v>
      </c>
    </row>
    <row r="15" spans="1:26" x14ac:dyDescent="0.2">
      <c r="A15" s="22">
        <f t="shared" si="11"/>
        <v>5</v>
      </c>
      <c r="B15" s="13" t="s">
        <v>179</v>
      </c>
      <c r="C15" s="13" t="s">
        <v>207</v>
      </c>
      <c r="D15" s="13" t="s">
        <v>75</v>
      </c>
      <c r="E15" s="13"/>
      <c r="F15" s="19">
        <f t="shared" si="0"/>
        <v>0</v>
      </c>
      <c r="G15" s="6"/>
      <c r="H15" s="7">
        <f t="shared" si="1"/>
        <v>0</v>
      </c>
      <c r="I15" s="13"/>
      <c r="J15" s="19">
        <f t="shared" si="2"/>
        <v>0</v>
      </c>
      <c r="K15" s="27">
        <v>3</v>
      </c>
      <c r="L15" s="29">
        <f t="shared" si="3"/>
        <v>125</v>
      </c>
      <c r="M15" s="6"/>
      <c r="N15" s="29">
        <f t="shared" si="4"/>
        <v>0</v>
      </c>
      <c r="O15" s="6"/>
      <c r="P15" s="19"/>
      <c r="Q15" s="6"/>
      <c r="R15" s="19">
        <f t="shared" si="5"/>
        <v>0</v>
      </c>
      <c r="S15" s="6"/>
      <c r="T15" s="19">
        <f t="shared" si="6"/>
        <v>0</v>
      </c>
      <c r="U15" s="6"/>
      <c r="V15" s="7">
        <f t="shared" si="7"/>
        <v>0</v>
      </c>
      <c r="W15" s="8">
        <f t="shared" si="8"/>
        <v>125</v>
      </c>
      <c r="X15" s="6">
        <f t="shared" si="12"/>
        <v>5</v>
      </c>
      <c r="Y15" s="6">
        <f t="shared" si="9"/>
        <v>1</v>
      </c>
      <c r="Z15" s="16">
        <f t="shared" si="10"/>
        <v>0.25</v>
      </c>
    </row>
    <row r="16" spans="1:26" x14ac:dyDescent="0.2">
      <c r="A16" s="22">
        <f t="shared" si="11"/>
        <v>6</v>
      </c>
      <c r="B16" s="13" t="s">
        <v>169</v>
      </c>
      <c r="C16" s="13" t="s">
        <v>170</v>
      </c>
      <c r="D16" s="13" t="s">
        <v>68</v>
      </c>
      <c r="E16" s="13"/>
      <c r="F16" s="19">
        <f t="shared" si="0"/>
        <v>0</v>
      </c>
      <c r="G16" s="6"/>
      <c r="H16" s="7">
        <f t="shared" si="1"/>
        <v>0</v>
      </c>
      <c r="I16" s="13">
        <v>20</v>
      </c>
      <c r="J16" s="19">
        <f t="shared" si="2"/>
        <v>66.666666666666671</v>
      </c>
      <c r="K16" s="27">
        <v>6</v>
      </c>
      <c r="L16" s="29">
        <f t="shared" si="3"/>
        <v>50</v>
      </c>
      <c r="M16" s="6"/>
      <c r="N16" s="29">
        <f t="shared" si="4"/>
        <v>0</v>
      </c>
      <c r="O16" s="6"/>
      <c r="P16" s="19">
        <f>IF(O16=0,,($O$9-O16)*$O$7*100/$O$9)</f>
        <v>0</v>
      </c>
      <c r="Q16" s="6"/>
      <c r="R16" s="19">
        <f t="shared" si="5"/>
        <v>0</v>
      </c>
      <c r="S16" s="6"/>
      <c r="T16" s="19">
        <f t="shared" si="6"/>
        <v>0</v>
      </c>
      <c r="U16" s="6"/>
      <c r="V16" s="7">
        <f t="shared" si="7"/>
        <v>0</v>
      </c>
      <c r="W16" s="8">
        <f t="shared" si="8"/>
        <v>116.66666666666667</v>
      </c>
      <c r="X16" s="6">
        <f t="shared" si="12"/>
        <v>6</v>
      </c>
      <c r="Y16" s="6">
        <f t="shared" si="9"/>
        <v>2</v>
      </c>
      <c r="Z16" s="16">
        <f t="shared" si="10"/>
        <v>0.5</v>
      </c>
    </row>
    <row r="17" spans="1:26" x14ac:dyDescent="0.2">
      <c r="A17" s="22">
        <f t="shared" si="11"/>
        <v>7</v>
      </c>
      <c r="B17" s="13" t="s">
        <v>208</v>
      </c>
      <c r="C17" s="13" t="s">
        <v>209</v>
      </c>
      <c r="D17" s="13" t="s">
        <v>75</v>
      </c>
      <c r="E17" s="13"/>
      <c r="F17" s="19">
        <f t="shared" si="0"/>
        <v>0</v>
      </c>
      <c r="G17" s="6"/>
      <c r="H17" s="7">
        <f t="shared" si="1"/>
        <v>0</v>
      </c>
      <c r="I17" s="13"/>
      <c r="J17" s="19">
        <f t="shared" si="2"/>
        <v>0</v>
      </c>
      <c r="K17" s="27">
        <v>5</v>
      </c>
      <c r="L17" s="29">
        <f t="shared" si="3"/>
        <v>75</v>
      </c>
      <c r="M17" s="6"/>
      <c r="N17" s="29">
        <f t="shared" si="4"/>
        <v>0</v>
      </c>
      <c r="O17" s="6"/>
      <c r="P17" s="19">
        <f>IF(O17=0,,($O$9-O17)*$O$7*100/$O$9)</f>
        <v>0</v>
      </c>
      <c r="Q17" s="6"/>
      <c r="R17" s="19">
        <f t="shared" si="5"/>
        <v>0</v>
      </c>
      <c r="S17" s="6"/>
      <c r="T17" s="19">
        <f t="shared" si="6"/>
        <v>0</v>
      </c>
      <c r="U17" s="6"/>
      <c r="V17" s="7">
        <f t="shared" si="7"/>
        <v>0</v>
      </c>
      <c r="W17" s="8">
        <f t="shared" si="8"/>
        <v>75</v>
      </c>
      <c r="X17" s="6">
        <f t="shared" si="12"/>
        <v>7</v>
      </c>
      <c r="Y17" s="6">
        <f t="shared" si="9"/>
        <v>1</v>
      </c>
      <c r="Z17" s="16">
        <f t="shared" si="10"/>
        <v>0.25</v>
      </c>
    </row>
    <row r="18" spans="1:26" x14ac:dyDescent="0.2">
      <c r="A18" s="22">
        <f t="shared" si="11"/>
        <v>8</v>
      </c>
      <c r="B18" s="13" t="s">
        <v>210</v>
      </c>
      <c r="C18" s="13" t="s">
        <v>211</v>
      </c>
      <c r="D18" s="13" t="s">
        <v>68</v>
      </c>
      <c r="E18" s="13"/>
      <c r="F18" s="19">
        <f t="shared" si="0"/>
        <v>0</v>
      </c>
      <c r="G18" s="6"/>
      <c r="H18" s="7">
        <f t="shared" si="1"/>
        <v>0</v>
      </c>
      <c r="I18" s="6"/>
      <c r="J18" s="29">
        <f t="shared" si="2"/>
        <v>0</v>
      </c>
      <c r="K18" s="27">
        <v>7</v>
      </c>
      <c r="L18" s="29">
        <f t="shared" si="3"/>
        <v>25</v>
      </c>
      <c r="M18" s="6"/>
      <c r="N18" s="29">
        <f t="shared" si="4"/>
        <v>0</v>
      </c>
      <c r="O18" s="6"/>
      <c r="P18" s="19">
        <f>IF(O18=0,,($O$9-O18)*$O$7*100/$O$9)</f>
        <v>0</v>
      </c>
      <c r="Q18" s="6"/>
      <c r="R18" s="19">
        <f t="shared" si="5"/>
        <v>0</v>
      </c>
      <c r="S18" s="6"/>
      <c r="T18" s="19">
        <f t="shared" si="6"/>
        <v>0</v>
      </c>
      <c r="U18" s="6"/>
      <c r="V18" s="7">
        <f t="shared" si="7"/>
        <v>0</v>
      </c>
      <c r="W18" s="8">
        <f t="shared" si="8"/>
        <v>25</v>
      </c>
      <c r="X18" s="6">
        <f t="shared" si="12"/>
        <v>8</v>
      </c>
      <c r="Y18" s="6">
        <f t="shared" si="9"/>
        <v>1</v>
      </c>
      <c r="Z18" s="16">
        <f t="shared" si="10"/>
        <v>0.25</v>
      </c>
    </row>
    <row r="19" spans="1:26" x14ac:dyDescent="0.2">
      <c r="A19" s="22">
        <f t="shared" si="11"/>
        <v>9</v>
      </c>
      <c r="B19" s="13" t="s">
        <v>212</v>
      </c>
      <c r="C19" s="13" t="s">
        <v>213</v>
      </c>
      <c r="D19" s="13" t="s">
        <v>93</v>
      </c>
      <c r="E19" s="13"/>
      <c r="F19" s="19">
        <f t="shared" si="0"/>
        <v>0</v>
      </c>
      <c r="G19" s="6"/>
      <c r="H19" s="7">
        <f t="shared" si="1"/>
        <v>0</v>
      </c>
      <c r="I19" s="13"/>
      <c r="J19" s="19">
        <f t="shared" si="2"/>
        <v>0</v>
      </c>
      <c r="K19" s="27">
        <v>7</v>
      </c>
      <c r="L19" s="29">
        <f t="shared" si="3"/>
        <v>25</v>
      </c>
      <c r="M19" s="6"/>
      <c r="N19" s="29">
        <v>0</v>
      </c>
      <c r="O19" s="6"/>
      <c r="P19" s="19">
        <f>IF(O19=0,,($O$9-O19)*$O$7*100/$O$9)</f>
        <v>0</v>
      </c>
      <c r="Q19" s="6"/>
      <c r="R19" s="19">
        <f t="shared" si="5"/>
        <v>0</v>
      </c>
      <c r="S19" s="6"/>
      <c r="T19" s="19">
        <f t="shared" si="6"/>
        <v>0</v>
      </c>
      <c r="U19" s="6"/>
      <c r="V19" s="7">
        <f t="shared" si="7"/>
        <v>0</v>
      </c>
      <c r="W19" s="8">
        <f t="shared" si="8"/>
        <v>25</v>
      </c>
      <c r="X19" s="6">
        <f t="shared" si="12"/>
        <v>9</v>
      </c>
      <c r="Y19" s="6">
        <f t="shared" si="9"/>
        <v>1</v>
      </c>
      <c r="Z19" s="16">
        <f t="shared" si="10"/>
        <v>0.25</v>
      </c>
    </row>
    <row r="20" spans="1:26" x14ac:dyDescent="0.2">
      <c r="A20" s="22">
        <f t="shared" si="11"/>
        <v>10</v>
      </c>
      <c r="B20" s="13"/>
      <c r="C20" s="13"/>
      <c r="D20" s="13"/>
      <c r="E20" s="13"/>
      <c r="F20" s="19">
        <f t="shared" ref="F20:F23" si="13">IF(E20=0,,($E$9-E20)*$E$7*100/$E$9)</f>
        <v>0</v>
      </c>
      <c r="G20" s="6"/>
      <c r="H20" s="7">
        <f t="shared" ref="H20" si="14">IF(G20=0,,($G$9-G20)*$G$7*100/$G$9)</f>
        <v>0</v>
      </c>
      <c r="I20" s="13"/>
      <c r="J20" s="19">
        <v>0</v>
      </c>
      <c r="K20" s="27"/>
      <c r="L20" s="29">
        <f t="shared" ref="L20:L52" si="15">IF(K20=0,,($K$9-K20)*$K$7*100/$K$9)</f>
        <v>0</v>
      </c>
      <c r="M20" s="6"/>
      <c r="N20" s="29">
        <f>IF(M20=0,,($M$9-M20)*$M$7*100/$M$9)</f>
        <v>0</v>
      </c>
      <c r="O20" s="6"/>
      <c r="P20" s="19">
        <f t="shared" ref="P20:P23" si="16">IF(O20=0,,($O$9-O20)*$O$7*100/$O$9)</f>
        <v>0</v>
      </c>
      <c r="Q20" s="6"/>
      <c r="R20" s="19">
        <f t="shared" ref="R20:R23" si="17">IF(Q20=0,,($Q$9-Q20)*$Q$7*100/$Q$9)</f>
        <v>0</v>
      </c>
      <c r="S20" s="6"/>
      <c r="T20" s="19"/>
      <c r="U20" s="6"/>
      <c r="V20" s="7">
        <f t="shared" ref="V20:V23" si="18">IF(U20=0,,($U$9-U20)*$U$7*100/$U$9)</f>
        <v>0</v>
      </c>
      <c r="W20" s="8">
        <f t="shared" ref="W20:W23" si="19">SUM(F20+H20+J20+L20+N20+P20+R20+T20+V20)</f>
        <v>0</v>
      </c>
      <c r="X20" s="6">
        <f t="shared" si="12"/>
        <v>10</v>
      </c>
      <c r="Y20" s="6">
        <f t="shared" si="9"/>
        <v>0</v>
      </c>
      <c r="Z20" s="16">
        <f t="shared" si="10"/>
        <v>0</v>
      </c>
    </row>
    <row r="21" spans="1:26" x14ac:dyDescent="0.2">
      <c r="A21" s="22">
        <f t="shared" si="11"/>
        <v>11</v>
      </c>
      <c r="B21" s="13"/>
      <c r="C21" s="13"/>
      <c r="D21" s="13"/>
      <c r="E21" s="13"/>
      <c r="F21" s="19">
        <f t="shared" si="13"/>
        <v>0</v>
      </c>
      <c r="G21" s="6"/>
      <c r="H21" s="7">
        <v>0</v>
      </c>
      <c r="I21" s="6"/>
      <c r="J21" s="19">
        <f>IF(I21=0,,($I$9-I21)*$I$7*100/$I$9)</f>
        <v>0</v>
      </c>
      <c r="K21" s="27"/>
      <c r="L21" s="29">
        <f t="shared" si="15"/>
        <v>0</v>
      </c>
      <c r="M21" s="6"/>
      <c r="N21" s="29">
        <f>IF(M21=0,,($M$9-M21)*$M$7*100/$M$9)</f>
        <v>0</v>
      </c>
      <c r="O21" s="6"/>
      <c r="P21" s="19">
        <f t="shared" si="16"/>
        <v>0</v>
      </c>
      <c r="Q21" s="6"/>
      <c r="R21" s="19">
        <f t="shared" si="17"/>
        <v>0</v>
      </c>
      <c r="S21" s="6"/>
      <c r="T21" s="19">
        <f>IF(S21=0,,($S$9-S21)*$S$7*100/$S$9)</f>
        <v>0</v>
      </c>
      <c r="U21" s="6"/>
      <c r="V21" s="7">
        <f t="shared" si="18"/>
        <v>0</v>
      </c>
      <c r="W21" s="8">
        <f t="shared" si="19"/>
        <v>0</v>
      </c>
      <c r="X21" s="6">
        <f t="shared" si="12"/>
        <v>11</v>
      </c>
      <c r="Y21" s="6">
        <f t="shared" si="9"/>
        <v>0</v>
      </c>
      <c r="Z21" s="16">
        <f t="shared" si="10"/>
        <v>0</v>
      </c>
    </row>
    <row r="22" spans="1:26" x14ac:dyDescent="0.2">
      <c r="A22" s="22">
        <f t="shared" si="11"/>
        <v>12</v>
      </c>
      <c r="B22" s="13"/>
      <c r="C22" s="13"/>
      <c r="D22" s="13"/>
      <c r="E22" s="13"/>
      <c r="F22" s="19">
        <f t="shared" si="13"/>
        <v>0</v>
      </c>
      <c r="G22" s="6"/>
      <c r="H22" s="7">
        <f>IF(G22=0,,($G$9-G22)*$G$7*100/$G$9)</f>
        <v>0</v>
      </c>
      <c r="I22" s="6"/>
      <c r="J22" s="19">
        <f>IF(I22=0,,($I$9-I22)*$I$7*100/$I$9)</f>
        <v>0</v>
      </c>
      <c r="K22" s="27"/>
      <c r="L22" s="29">
        <f t="shared" si="15"/>
        <v>0</v>
      </c>
      <c r="M22" s="6"/>
      <c r="N22" s="29">
        <v>0</v>
      </c>
      <c r="O22" s="6"/>
      <c r="P22" s="19">
        <f t="shared" si="16"/>
        <v>0</v>
      </c>
      <c r="Q22" s="6"/>
      <c r="R22" s="19">
        <f t="shared" si="17"/>
        <v>0</v>
      </c>
      <c r="S22" s="6"/>
      <c r="T22" s="19">
        <f>IF(S22=0,,($S$9-S22)*$S$7*100/$S$9)</f>
        <v>0</v>
      </c>
      <c r="U22" s="6"/>
      <c r="V22" s="7">
        <f t="shared" si="18"/>
        <v>0</v>
      </c>
      <c r="W22" s="8">
        <f t="shared" si="19"/>
        <v>0</v>
      </c>
      <c r="X22" s="6">
        <f t="shared" si="12"/>
        <v>12</v>
      </c>
      <c r="Y22" s="6">
        <f t="shared" si="9"/>
        <v>0</v>
      </c>
      <c r="Z22" s="16">
        <f t="shared" si="10"/>
        <v>0</v>
      </c>
    </row>
    <row r="23" spans="1:26" x14ac:dyDescent="0.2">
      <c r="A23" s="22">
        <f t="shared" si="11"/>
        <v>13</v>
      </c>
      <c r="B23" s="13"/>
      <c r="C23" s="13"/>
      <c r="D23" s="13"/>
      <c r="E23" s="13"/>
      <c r="F23" s="19">
        <f t="shared" si="13"/>
        <v>0</v>
      </c>
      <c r="G23" s="6"/>
      <c r="H23" s="7">
        <f>IF(G23=0,,($G$9-G23)*$G$7*100/$G$9)</f>
        <v>0</v>
      </c>
      <c r="I23" s="6"/>
      <c r="J23" s="19">
        <f>IF(I23=0,,($I$9-I23)*$I$7*100/$I$9)</f>
        <v>0</v>
      </c>
      <c r="K23" s="27"/>
      <c r="L23" s="29">
        <f t="shared" si="15"/>
        <v>0</v>
      </c>
      <c r="M23" s="6"/>
      <c r="N23" s="29">
        <f>IF(M23=0,,($M$9-M23)*$M$7*100/$M$9)</f>
        <v>0</v>
      </c>
      <c r="O23" s="6"/>
      <c r="P23" s="19">
        <f t="shared" si="16"/>
        <v>0</v>
      </c>
      <c r="Q23" s="6"/>
      <c r="R23" s="19">
        <f t="shared" si="17"/>
        <v>0</v>
      </c>
      <c r="S23" s="6"/>
      <c r="T23" s="19">
        <f>IF(S23=0,,($S$9-S23)*$S$7*100/$S$9)</f>
        <v>0</v>
      </c>
      <c r="U23" s="6"/>
      <c r="V23" s="7">
        <f t="shared" si="18"/>
        <v>0</v>
      </c>
      <c r="W23" s="8">
        <f t="shared" si="19"/>
        <v>0</v>
      </c>
      <c r="X23" s="6">
        <f t="shared" si="12"/>
        <v>13</v>
      </c>
      <c r="Y23" s="6">
        <f t="shared" si="9"/>
        <v>0</v>
      </c>
      <c r="Z23" s="16">
        <f t="shared" si="10"/>
        <v>0</v>
      </c>
    </row>
    <row r="24" spans="1:26" x14ac:dyDescent="0.2">
      <c r="A24" s="22">
        <f t="shared" si="11"/>
        <v>14</v>
      </c>
      <c r="B24" s="13"/>
      <c r="C24" s="13"/>
      <c r="D24" s="13"/>
      <c r="E24" s="13"/>
      <c r="F24" s="19">
        <f t="shared" ref="F24:F52" si="20">IF(E24=0,,($E$9-E24)*$E$7*100/$E$9)</f>
        <v>0</v>
      </c>
      <c r="G24" s="6"/>
      <c r="H24" s="7">
        <f t="shared" ref="H24:H52" si="21">IF(G24=0,,($G$9-G24)*$G$7*100/$G$9)</f>
        <v>0</v>
      </c>
      <c r="I24" s="6"/>
      <c r="J24" s="19">
        <f t="shared" ref="J24:J52" si="22">IF(I24=0,,($I$9-I24)*$I$7*100/$I$9)</f>
        <v>0</v>
      </c>
      <c r="K24" s="27"/>
      <c r="L24" s="29">
        <f t="shared" si="15"/>
        <v>0</v>
      </c>
      <c r="M24" s="6"/>
      <c r="N24" s="29">
        <f t="shared" ref="N24:N52" si="23">IF(M24=0,,($M$9-M24)*$M$7*100/$M$9)</f>
        <v>0</v>
      </c>
      <c r="O24" s="6"/>
      <c r="P24" s="19">
        <f t="shared" ref="P24:P52" si="24">IF(O24=0,,($O$9-O24)*$O$7*100/$O$9)</f>
        <v>0</v>
      </c>
      <c r="Q24" s="6"/>
      <c r="R24" s="19">
        <f t="shared" ref="R24" si="25">IF(Q24=0,,($Q$9-Q24)*$Q$7*100/$Q$9)</f>
        <v>0</v>
      </c>
      <c r="S24" s="6"/>
      <c r="T24" s="19">
        <f t="shared" ref="T24:T52" si="26">IF(S24=0,,($S$9-S24)*$S$7*100/$S$9)</f>
        <v>0</v>
      </c>
      <c r="U24" s="6"/>
      <c r="V24" s="7">
        <f t="shared" ref="V24:V52" si="27">IF(U24=0,,($U$9-U24)*$U$7*100/$U$9)</f>
        <v>0</v>
      </c>
      <c r="W24" s="8">
        <f t="shared" ref="W24:W52" si="28">SUM(F24+H24+J24+L24+N24+P24+R24+T24+V24)</f>
        <v>0</v>
      </c>
      <c r="X24" s="6">
        <f t="shared" si="12"/>
        <v>14</v>
      </c>
      <c r="Y24" s="6">
        <f t="shared" si="9"/>
        <v>0</v>
      </c>
      <c r="Z24" s="16">
        <f t="shared" si="10"/>
        <v>0</v>
      </c>
    </row>
    <row r="25" spans="1:26" x14ac:dyDescent="0.2">
      <c r="A25" s="22">
        <f t="shared" si="11"/>
        <v>15</v>
      </c>
      <c r="B25" s="13"/>
      <c r="C25" s="13"/>
      <c r="D25" s="13"/>
      <c r="E25" s="13"/>
      <c r="F25" s="19">
        <f t="shared" si="20"/>
        <v>0</v>
      </c>
      <c r="G25" s="6"/>
      <c r="H25" s="7">
        <f t="shared" si="21"/>
        <v>0</v>
      </c>
      <c r="I25" s="6"/>
      <c r="J25" s="19">
        <f t="shared" si="22"/>
        <v>0</v>
      </c>
      <c r="K25" s="27"/>
      <c r="L25" s="29">
        <f t="shared" si="15"/>
        <v>0</v>
      </c>
      <c r="M25" s="6"/>
      <c r="N25" s="29">
        <f t="shared" si="23"/>
        <v>0</v>
      </c>
      <c r="O25" s="6"/>
      <c r="P25" s="19">
        <f t="shared" si="24"/>
        <v>0</v>
      </c>
      <c r="Q25" s="6"/>
      <c r="R25" s="19">
        <v>0</v>
      </c>
      <c r="S25" s="6"/>
      <c r="T25" s="19">
        <f t="shared" si="26"/>
        <v>0</v>
      </c>
      <c r="U25" s="6"/>
      <c r="V25" s="7">
        <f t="shared" si="27"/>
        <v>0</v>
      </c>
      <c r="W25" s="8">
        <f t="shared" si="28"/>
        <v>0</v>
      </c>
      <c r="X25" s="6">
        <f t="shared" si="12"/>
        <v>15</v>
      </c>
      <c r="Y25" s="6">
        <f t="shared" si="9"/>
        <v>0</v>
      </c>
      <c r="Z25" s="16">
        <f t="shared" si="10"/>
        <v>0</v>
      </c>
    </row>
    <row r="26" spans="1:26" x14ac:dyDescent="0.2">
      <c r="A26" s="22">
        <f t="shared" si="11"/>
        <v>16</v>
      </c>
      <c r="B26" s="13"/>
      <c r="C26" s="13"/>
      <c r="D26" s="13"/>
      <c r="E26" s="13"/>
      <c r="F26" s="19">
        <f t="shared" si="20"/>
        <v>0</v>
      </c>
      <c r="G26" s="6"/>
      <c r="H26" s="7">
        <f t="shared" si="21"/>
        <v>0</v>
      </c>
      <c r="I26" s="6"/>
      <c r="J26" s="19">
        <f t="shared" si="22"/>
        <v>0</v>
      </c>
      <c r="K26" s="27"/>
      <c r="L26" s="29">
        <f t="shared" si="15"/>
        <v>0</v>
      </c>
      <c r="M26" s="6"/>
      <c r="N26" s="29">
        <f t="shared" si="23"/>
        <v>0</v>
      </c>
      <c r="O26" s="6"/>
      <c r="P26" s="19">
        <f t="shared" si="24"/>
        <v>0</v>
      </c>
      <c r="Q26" s="6"/>
      <c r="R26" s="19">
        <f t="shared" ref="R26:R52" si="29">IF(Q26=0,,($Q$9-Q26)*$Q$7*100/$Q$9)</f>
        <v>0</v>
      </c>
      <c r="S26" s="6"/>
      <c r="T26" s="19">
        <f t="shared" si="26"/>
        <v>0</v>
      </c>
      <c r="U26" s="6"/>
      <c r="V26" s="7">
        <f t="shared" si="27"/>
        <v>0</v>
      </c>
      <c r="W26" s="8">
        <f t="shared" si="28"/>
        <v>0</v>
      </c>
      <c r="X26" s="6">
        <f t="shared" si="12"/>
        <v>16</v>
      </c>
      <c r="Y26" s="6">
        <f t="shared" si="9"/>
        <v>0</v>
      </c>
      <c r="Z26" s="16">
        <f t="shared" si="10"/>
        <v>0</v>
      </c>
    </row>
    <row r="27" spans="1:26" x14ac:dyDescent="0.2">
      <c r="A27" s="22">
        <f t="shared" si="11"/>
        <v>17</v>
      </c>
      <c r="B27" s="13"/>
      <c r="C27" s="20"/>
      <c r="D27" s="13"/>
      <c r="E27" s="13"/>
      <c r="F27" s="19">
        <f t="shared" si="20"/>
        <v>0</v>
      </c>
      <c r="G27" s="6"/>
      <c r="H27" s="7">
        <f t="shared" si="21"/>
        <v>0</v>
      </c>
      <c r="I27" s="6"/>
      <c r="J27" s="19">
        <f t="shared" si="22"/>
        <v>0</v>
      </c>
      <c r="K27" s="6"/>
      <c r="L27" s="29">
        <f t="shared" si="15"/>
        <v>0</v>
      </c>
      <c r="M27" s="6"/>
      <c r="N27" s="29">
        <f t="shared" si="23"/>
        <v>0</v>
      </c>
      <c r="O27" s="6"/>
      <c r="P27" s="19">
        <f t="shared" si="24"/>
        <v>0</v>
      </c>
      <c r="Q27" s="6"/>
      <c r="R27" s="19">
        <f t="shared" si="29"/>
        <v>0</v>
      </c>
      <c r="S27" s="6"/>
      <c r="T27" s="19">
        <f t="shared" si="26"/>
        <v>0</v>
      </c>
      <c r="U27" s="6"/>
      <c r="V27" s="7">
        <f t="shared" si="27"/>
        <v>0</v>
      </c>
      <c r="W27" s="8">
        <f t="shared" si="28"/>
        <v>0</v>
      </c>
      <c r="X27" s="6">
        <f t="shared" si="12"/>
        <v>17</v>
      </c>
      <c r="Y27" s="6">
        <f t="shared" si="9"/>
        <v>0</v>
      </c>
      <c r="Z27" s="16">
        <f t="shared" si="10"/>
        <v>0</v>
      </c>
    </row>
    <row r="28" spans="1:26" x14ac:dyDescent="0.2">
      <c r="A28" s="22">
        <f t="shared" si="11"/>
        <v>18</v>
      </c>
      <c r="B28" s="13"/>
      <c r="C28" s="13"/>
      <c r="D28" s="13"/>
      <c r="E28" s="6"/>
      <c r="F28" s="29">
        <f t="shared" si="20"/>
        <v>0</v>
      </c>
      <c r="G28" s="6"/>
      <c r="H28" s="7">
        <f t="shared" si="21"/>
        <v>0</v>
      </c>
      <c r="I28" s="6"/>
      <c r="J28" s="19">
        <f t="shared" si="22"/>
        <v>0</v>
      </c>
      <c r="K28" s="6"/>
      <c r="L28" s="29">
        <f t="shared" si="15"/>
        <v>0</v>
      </c>
      <c r="M28" s="6"/>
      <c r="N28" s="29">
        <f t="shared" si="23"/>
        <v>0</v>
      </c>
      <c r="O28" s="6"/>
      <c r="P28" s="19">
        <f t="shared" si="24"/>
        <v>0</v>
      </c>
      <c r="Q28" s="6"/>
      <c r="R28" s="19">
        <f t="shared" si="29"/>
        <v>0</v>
      </c>
      <c r="S28" s="6"/>
      <c r="T28" s="19">
        <f t="shared" si="26"/>
        <v>0</v>
      </c>
      <c r="U28" s="6"/>
      <c r="V28" s="7">
        <f t="shared" si="27"/>
        <v>0</v>
      </c>
      <c r="W28" s="8">
        <f t="shared" si="28"/>
        <v>0</v>
      </c>
      <c r="X28" s="6">
        <f t="shared" si="12"/>
        <v>18</v>
      </c>
      <c r="Y28" s="6">
        <f t="shared" si="9"/>
        <v>0</v>
      </c>
      <c r="Z28" s="16">
        <f t="shared" si="10"/>
        <v>0</v>
      </c>
    </row>
    <row r="29" spans="1:26" x14ac:dyDescent="0.2">
      <c r="A29" s="22">
        <f t="shared" si="11"/>
        <v>19</v>
      </c>
      <c r="B29" s="13"/>
      <c r="C29" s="13"/>
      <c r="D29" s="13"/>
      <c r="E29" s="6"/>
      <c r="F29" s="29">
        <f t="shared" si="20"/>
        <v>0</v>
      </c>
      <c r="G29" s="6"/>
      <c r="H29" s="7">
        <f t="shared" si="21"/>
        <v>0</v>
      </c>
      <c r="I29" s="6"/>
      <c r="J29" s="19">
        <f t="shared" si="22"/>
        <v>0</v>
      </c>
      <c r="K29" s="6"/>
      <c r="L29" s="29">
        <f t="shared" si="15"/>
        <v>0</v>
      </c>
      <c r="M29" s="6"/>
      <c r="N29" s="29">
        <f t="shared" si="23"/>
        <v>0</v>
      </c>
      <c r="O29" s="6"/>
      <c r="P29" s="19">
        <f t="shared" si="24"/>
        <v>0</v>
      </c>
      <c r="Q29" s="6"/>
      <c r="R29" s="19">
        <f t="shared" si="29"/>
        <v>0</v>
      </c>
      <c r="S29" s="6"/>
      <c r="T29" s="19">
        <f t="shared" si="26"/>
        <v>0</v>
      </c>
      <c r="U29" s="6"/>
      <c r="V29" s="7">
        <f t="shared" si="27"/>
        <v>0</v>
      </c>
      <c r="W29" s="8">
        <f t="shared" si="28"/>
        <v>0</v>
      </c>
      <c r="X29" s="6">
        <f t="shared" si="12"/>
        <v>19</v>
      </c>
      <c r="Y29" s="6">
        <f t="shared" si="9"/>
        <v>0</v>
      </c>
      <c r="Z29" s="16">
        <f t="shared" si="10"/>
        <v>0</v>
      </c>
    </row>
    <row r="30" spans="1:26" x14ac:dyDescent="0.2">
      <c r="A30" s="22">
        <f t="shared" si="11"/>
        <v>20</v>
      </c>
      <c r="B30" s="13"/>
      <c r="C30" s="13"/>
      <c r="D30" s="13"/>
      <c r="E30" s="6"/>
      <c r="F30" s="29">
        <f t="shared" si="20"/>
        <v>0</v>
      </c>
      <c r="G30" s="6"/>
      <c r="H30" s="7">
        <f t="shared" si="21"/>
        <v>0</v>
      </c>
      <c r="I30" s="6"/>
      <c r="J30" s="19">
        <f t="shared" si="22"/>
        <v>0</v>
      </c>
      <c r="K30" s="6"/>
      <c r="L30" s="29">
        <f t="shared" si="15"/>
        <v>0</v>
      </c>
      <c r="M30" s="6"/>
      <c r="N30" s="29">
        <f t="shared" si="23"/>
        <v>0</v>
      </c>
      <c r="O30" s="6"/>
      <c r="P30" s="19">
        <f t="shared" si="24"/>
        <v>0</v>
      </c>
      <c r="Q30" s="6"/>
      <c r="R30" s="19">
        <f t="shared" si="29"/>
        <v>0</v>
      </c>
      <c r="S30" s="6"/>
      <c r="T30" s="19">
        <f t="shared" si="26"/>
        <v>0</v>
      </c>
      <c r="U30" s="6"/>
      <c r="V30" s="7">
        <f t="shared" si="27"/>
        <v>0</v>
      </c>
      <c r="W30" s="8">
        <f t="shared" si="28"/>
        <v>0</v>
      </c>
      <c r="X30" s="6">
        <f t="shared" si="12"/>
        <v>20</v>
      </c>
      <c r="Y30" s="6">
        <f t="shared" si="9"/>
        <v>0</v>
      </c>
      <c r="Z30" s="16">
        <f t="shared" si="10"/>
        <v>0</v>
      </c>
    </row>
    <row r="31" spans="1:26" x14ac:dyDescent="0.2">
      <c r="A31" s="22">
        <f t="shared" si="11"/>
        <v>21</v>
      </c>
      <c r="B31" s="13"/>
      <c r="C31" s="13"/>
      <c r="D31" s="13"/>
      <c r="E31" s="6"/>
      <c r="F31" s="29">
        <f t="shared" si="20"/>
        <v>0</v>
      </c>
      <c r="G31" s="6"/>
      <c r="H31" s="7">
        <f t="shared" si="21"/>
        <v>0</v>
      </c>
      <c r="I31" s="6"/>
      <c r="J31" s="19">
        <f t="shared" si="22"/>
        <v>0</v>
      </c>
      <c r="K31" s="6"/>
      <c r="L31" s="29">
        <f t="shared" si="15"/>
        <v>0</v>
      </c>
      <c r="M31" s="6"/>
      <c r="N31" s="29">
        <f t="shared" si="23"/>
        <v>0</v>
      </c>
      <c r="O31" s="6"/>
      <c r="P31" s="19">
        <f t="shared" si="24"/>
        <v>0</v>
      </c>
      <c r="Q31" s="6"/>
      <c r="R31" s="19">
        <f t="shared" si="29"/>
        <v>0</v>
      </c>
      <c r="S31" s="6"/>
      <c r="T31" s="19">
        <f t="shared" si="26"/>
        <v>0</v>
      </c>
      <c r="U31" s="6"/>
      <c r="V31" s="7">
        <f t="shared" si="27"/>
        <v>0</v>
      </c>
      <c r="W31" s="8">
        <f t="shared" si="28"/>
        <v>0</v>
      </c>
      <c r="X31" s="6">
        <f t="shared" si="12"/>
        <v>21</v>
      </c>
      <c r="Y31" s="6">
        <f t="shared" si="9"/>
        <v>0</v>
      </c>
      <c r="Z31" s="16">
        <f t="shared" si="10"/>
        <v>0</v>
      </c>
    </row>
    <row r="32" spans="1:26" x14ac:dyDescent="0.2">
      <c r="A32" s="22">
        <f t="shared" si="11"/>
        <v>22</v>
      </c>
      <c r="B32" s="13"/>
      <c r="C32" s="13"/>
      <c r="D32" s="13"/>
      <c r="E32" s="6"/>
      <c r="F32" s="29">
        <f t="shared" si="20"/>
        <v>0</v>
      </c>
      <c r="G32" s="6"/>
      <c r="H32" s="7">
        <f t="shared" si="21"/>
        <v>0</v>
      </c>
      <c r="I32" s="6"/>
      <c r="J32" s="19">
        <f t="shared" si="22"/>
        <v>0</v>
      </c>
      <c r="K32" s="6"/>
      <c r="L32" s="29">
        <f t="shared" si="15"/>
        <v>0</v>
      </c>
      <c r="M32" s="6"/>
      <c r="N32" s="29">
        <f t="shared" si="23"/>
        <v>0</v>
      </c>
      <c r="O32" s="6"/>
      <c r="P32" s="19">
        <f t="shared" si="24"/>
        <v>0</v>
      </c>
      <c r="Q32" s="6"/>
      <c r="R32" s="19">
        <f t="shared" si="29"/>
        <v>0</v>
      </c>
      <c r="S32" s="6"/>
      <c r="T32" s="19">
        <f t="shared" si="26"/>
        <v>0</v>
      </c>
      <c r="U32" s="6"/>
      <c r="V32" s="7">
        <f t="shared" si="27"/>
        <v>0</v>
      </c>
      <c r="W32" s="8">
        <f t="shared" si="28"/>
        <v>0</v>
      </c>
      <c r="X32" s="6">
        <f t="shared" si="12"/>
        <v>22</v>
      </c>
      <c r="Y32" s="6">
        <f t="shared" si="9"/>
        <v>0</v>
      </c>
      <c r="Z32" s="16">
        <f t="shared" si="10"/>
        <v>0</v>
      </c>
    </row>
    <row r="33" spans="1:26" x14ac:dyDescent="0.2">
      <c r="A33" s="13">
        <f t="shared" si="11"/>
        <v>23</v>
      </c>
      <c r="B33" s="13"/>
      <c r="C33" s="13"/>
      <c r="D33" s="13"/>
      <c r="E33" s="6"/>
      <c r="F33" s="29">
        <f t="shared" si="20"/>
        <v>0</v>
      </c>
      <c r="G33" s="6"/>
      <c r="H33" s="7">
        <f t="shared" si="21"/>
        <v>0</v>
      </c>
      <c r="I33" s="6"/>
      <c r="J33" s="19">
        <f t="shared" si="22"/>
        <v>0</v>
      </c>
      <c r="K33" s="6"/>
      <c r="L33" s="29">
        <f t="shared" si="15"/>
        <v>0</v>
      </c>
      <c r="M33" s="6"/>
      <c r="N33" s="29">
        <f t="shared" si="23"/>
        <v>0</v>
      </c>
      <c r="O33" s="6"/>
      <c r="P33" s="19">
        <f t="shared" si="24"/>
        <v>0</v>
      </c>
      <c r="Q33" s="6"/>
      <c r="R33" s="19">
        <f t="shared" si="29"/>
        <v>0</v>
      </c>
      <c r="S33" s="6"/>
      <c r="T33" s="19">
        <f t="shared" si="26"/>
        <v>0</v>
      </c>
      <c r="U33" s="6"/>
      <c r="V33" s="7">
        <f t="shared" si="27"/>
        <v>0</v>
      </c>
      <c r="W33" s="8">
        <f t="shared" si="28"/>
        <v>0</v>
      </c>
      <c r="X33" s="6">
        <f t="shared" si="12"/>
        <v>23</v>
      </c>
      <c r="Y33" s="6">
        <f t="shared" si="9"/>
        <v>0</v>
      </c>
      <c r="Z33" s="16">
        <f t="shared" si="10"/>
        <v>0</v>
      </c>
    </row>
    <row r="34" spans="1:26" x14ac:dyDescent="0.2">
      <c r="A34" s="22">
        <f t="shared" si="11"/>
        <v>24</v>
      </c>
      <c r="B34" s="13"/>
      <c r="C34" s="13"/>
      <c r="D34" s="13"/>
      <c r="E34" s="6"/>
      <c r="F34" s="29">
        <f t="shared" si="20"/>
        <v>0</v>
      </c>
      <c r="G34" s="6"/>
      <c r="H34" s="7">
        <f t="shared" si="21"/>
        <v>0</v>
      </c>
      <c r="I34" s="6"/>
      <c r="J34" s="19">
        <f t="shared" si="22"/>
        <v>0</v>
      </c>
      <c r="K34" s="6"/>
      <c r="L34" s="29">
        <f t="shared" si="15"/>
        <v>0</v>
      </c>
      <c r="M34" s="6"/>
      <c r="N34" s="29">
        <f t="shared" si="23"/>
        <v>0</v>
      </c>
      <c r="O34" s="6"/>
      <c r="P34" s="19">
        <f t="shared" si="24"/>
        <v>0</v>
      </c>
      <c r="Q34" s="6"/>
      <c r="R34" s="19">
        <f t="shared" si="29"/>
        <v>0</v>
      </c>
      <c r="S34" s="6"/>
      <c r="T34" s="19">
        <f t="shared" si="26"/>
        <v>0</v>
      </c>
      <c r="U34" s="6"/>
      <c r="V34" s="7">
        <f t="shared" si="27"/>
        <v>0</v>
      </c>
      <c r="W34" s="8">
        <f t="shared" si="28"/>
        <v>0</v>
      </c>
      <c r="X34" s="6">
        <f t="shared" si="12"/>
        <v>24</v>
      </c>
      <c r="Y34" s="6">
        <f t="shared" si="9"/>
        <v>0</v>
      </c>
      <c r="Z34" s="16">
        <f t="shared" si="10"/>
        <v>0</v>
      </c>
    </row>
    <row r="35" spans="1:26" x14ac:dyDescent="0.2">
      <c r="A35" s="22">
        <f t="shared" si="11"/>
        <v>25</v>
      </c>
      <c r="B35" s="13"/>
      <c r="C35" s="13"/>
      <c r="D35" s="13"/>
      <c r="E35" s="6"/>
      <c r="F35" s="29">
        <f t="shared" si="20"/>
        <v>0</v>
      </c>
      <c r="G35" s="6"/>
      <c r="H35" s="7">
        <f t="shared" si="21"/>
        <v>0</v>
      </c>
      <c r="I35" s="6"/>
      <c r="J35" s="19">
        <f t="shared" si="22"/>
        <v>0</v>
      </c>
      <c r="K35" s="6"/>
      <c r="L35" s="29">
        <f t="shared" si="15"/>
        <v>0</v>
      </c>
      <c r="M35" s="6"/>
      <c r="N35" s="29">
        <f t="shared" si="23"/>
        <v>0</v>
      </c>
      <c r="O35" s="6"/>
      <c r="P35" s="19">
        <f t="shared" si="24"/>
        <v>0</v>
      </c>
      <c r="Q35" s="6"/>
      <c r="R35" s="19">
        <f t="shared" si="29"/>
        <v>0</v>
      </c>
      <c r="S35" s="6"/>
      <c r="T35" s="19">
        <f t="shared" si="26"/>
        <v>0</v>
      </c>
      <c r="U35" s="6"/>
      <c r="V35" s="7">
        <f t="shared" si="27"/>
        <v>0</v>
      </c>
      <c r="W35" s="8">
        <f t="shared" si="28"/>
        <v>0</v>
      </c>
      <c r="X35" s="6">
        <f t="shared" si="12"/>
        <v>25</v>
      </c>
      <c r="Y35" s="6">
        <f t="shared" si="9"/>
        <v>0</v>
      </c>
      <c r="Z35" s="16">
        <f t="shared" si="10"/>
        <v>0</v>
      </c>
    </row>
    <row r="36" spans="1:26" x14ac:dyDescent="0.2">
      <c r="A36" s="22">
        <f t="shared" si="11"/>
        <v>26</v>
      </c>
      <c r="B36" s="13"/>
      <c r="C36" s="13"/>
      <c r="D36" s="13"/>
      <c r="E36" s="6"/>
      <c r="F36" s="29">
        <f t="shared" si="20"/>
        <v>0</v>
      </c>
      <c r="G36" s="6"/>
      <c r="H36" s="7">
        <f t="shared" si="21"/>
        <v>0</v>
      </c>
      <c r="I36" s="6"/>
      <c r="J36" s="19">
        <f t="shared" si="22"/>
        <v>0</v>
      </c>
      <c r="K36" s="6"/>
      <c r="L36" s="29">
        <f t="shared" si="15"/>
        <v>0</v>
      </c>
      <c r="M36" s="6"/>
      <c r="N36" s="29">
        <f t="shared" si="23"/>
        <v>0</v>
      </c>
      <c r="O36" s="6"/>
      <c r="P36" s="19">
        <f t="shared" si="24"/>
        <v>0</v>
      </c>
      <c r="Q36" s="6"/>
      <c r="R36" s="19">
        <f t="shared" si="29"/>
        <v>0</v>
      </c>
      <c r="S36" s="6"/>
      <c r="T36" s="19">
        <f t="shared" si="26"/>
        <v>0</v>
      </c>
      <c r="U36" s="6"/>
      <c r="V36" s="7">
        <f t="shared" si="27"/>
        <v>0</v>
      </c>
      <c r="W36" s="8">
        <f t="shared" si="28"/>
        <v>0</v>
      </c>
      <c r="X36" s="6">
        <f t="shared" si="12"/>
        <v>26</v>
      </c>
      <c r="Y36" s="6">
        <f t="shared" si="9"/>
        <v>0</v>
      </c>
      <c r="Z36" s="16">
        <f t="shared" si="10"/>
        <v>0</v>
      </c>
    </row>
    <row r="37" spans="1:26" x14ac:dyDescent="0.2">
      <c r="A37" s="22">
        <f t="shared" si="11"/>
        <v>27</v>
      </c>
      <c r="B37" s="13"/>
      <c r="C37" s="13"/>
      <c r="D37" s="13"/>
      <c r="E37" s="6"/>
      <c r="F37" s="29">
        <f t="shared" si="20"/>
        <v>0</v>
      </c>
      <c r="G37" s="6"/>
      <c r="H37" s="7">
        <f t="shared" si="21"/>
        <v>0</v>
      </c>
      <c r="I37" s="6"/>
      <c r="J37" s="19">
        <f t="shared" si="22"/>
        <v>0</v>
      </c>
      <c r="K37" s="6"/>
      <c r="L37" s="29">
        <f t="shared" si="15"/>
        <v>0</v>
      </c>
      <c r="M37" s="6"/>
      <c r="N37" s="29">
        <f t="shared" si="23"/>
        <v>0</v>
      </c>
      <c r="O37" s="6"/>
      <c r="P37" s="19">
        <f t="shared" si="24"/>
        <v>0</v>
      </c>
      <c r="Q37" s="6"/>
      <c r="R37" s="19">
        <f t="shared" si="29"/>
        <v>0</v>
      </c>
      <c r="S37" s="6"/>
      <c r="T37" s="19">
        <f t="shared" si="26"/>
        <v>0</v>
      </c>
      <c r="U37" s="6"/>
      <c r="V37" s="7">
        <f t="shared" si="27"/>
        <v>0</v>
      </c>
      <c r="W37" s="8">
        <f t="shared" si="28"/>
        <v>0</v>
      </c>
      <c r="X37" s="6">
        <f t="shared" si="12"/>
        <v>27</v>
      </c>
      <c r="Y37" s="6">
        <f t="shared" si="9"/>
        <v>0</v>
      </c>
      <c r="Z37" s="16">
        <f t="shared" si="10"/>
        <v>0</v>
      </c>
    </row>
    <row r="38" spans="1:26" x14ac:dyDescent="0.2">
      <c r="A38" s="22">
        <f t="shared" si="11"/>
        <v>28</v>
      </c>
      <c r="B38" s="13"/>
      <c r="C38" s="13"/>
      <c r="D38" s="13"/>
      <c r="E38" s="6"/>
      <c r="F38" s="29">
        <f t="shared" si="20"/>
        <v>0</v>
      </c>
      <c r="G38" s="6"/>
      <c r="H38" s="7">
        <f t="shared" si="21"/>
        <v>0</v>
      </c>
      <c r="I38" s="6"/>
      <c r="J38" s="19">
        <f t="shared" si="22"/>
        <v>0</v>
      </c>
      <c r="K38" s="6"/>
      <c r="L38" s="29">
        <f t="shared" si="15"/>
        <v>0</v>
      </c>
      <c r="M38" s="6"/>
      <c r="N38" s="29">
        <f t="shared" si="23"/>
        <v>0</v>
      </c>
      <c r="O38" s="6"/>
      <c r="P38" s="19">
        <f t="shared" si="24"/>
        <v>0</v>
      </c>
      <c r="Q38" s="6"/>
      <c r="R38" s="19">
        <f t="shared" si="29"/>
        <v>0</v>
      </c>
      <c r="S38" s="6"/>
      <c r="T38" s="19">
        <f t="shared" si="26"/>
        <v>0</v>
      </c>
      <c r="U38" s="6"/>
      <c r="V38" s="7">
        <f t="shared" si="27"/>
        <v>0</v>
      </c>
      <c r="W38" s="8">
        <f t="shared" si="28"/>
        <v>0</v>
      </c>
      <c r="X38" s="6">
        <f t="shared" si="12"/>
        <v>28</v>
      </c>
      <c r="Y38" s="6">
        <f t="shared" si="9"/>
        <v>0</v>
      </c>
      <c r="Z38" s="16">
        <f t="shared" si="10"/>
        <v>0</v>
      </c>
    </row>
    <row r="39" spans="1:26" x14ac:dyDescent="0.2">
      <c r="A39" s="22">
        <f t="shared" si="11"/>
        <v>29</v>
      </c>
      <c r="B39" s="13"/>
      <c r="C39" s="13"/>
      <c r="D39" s="13"/>
      <c r="E39" s="6"/>
      <c r="F39" s="29">
        <f t="shared" si="20"/>
        <v>0</v>
      </c>
      <c r="G39" s="6"/>
      <c r="H39" s="7">
        <f t="shared" si="21"/>
        <v>0</v>
      </c>
      <c r="I39" s="6"/>
      <c r="J39" s="19">
        <f t="shared" si="22"/>
        <v>0</v>
      </c>
      <c r="K39" s="6"/>
      <c r="L39" s="29">
        <f t="shared" si="15"/>
        <v>0</v>
      </c>
      <c r="M39" s="6"/>
      <c r="N39" s="29">
        <f t="shared" si="23"/>
        <v>0</v>
      </c>
      <c r="O39" s="6"/>
      <c r="P39" s="19">
        <f t="shared" si="24"/>
        <v>0</v>
      </c>
      <c r="Q39" s="6"/>
      <c r="R39" s="19">
        <f t="shared" si="29"/>
        <v>0</v>
      </c>
      <c r="S39" s="6"/>
      <c r="T39" s="19">
        <f t="shared" si="26"/>
        <v>0</v>
      </c>
      <c r="U39" s="6"/>
      <c r="V39" s="7">
        <f t="shared" si="27"/>
        <v>0</v>
      </c>
      <c r="W39" s="8">
        <f t="shared" si="28"/>
        <v>0</v>
      </c>
      <c r="X39" s="6">
        <f t="shared" si="12"/>
        <v>29</v>
      </c>
      <c r="Y39" s="6">
        <f t="shared" si="9"/>
        <v>0</v>
      </c>
      <c r="Z39" s="16">
        <f t="shared" si="10"/>
        <v>0</v>
      </c>
    </row>
    <row r="40" spans="1:26" x14ac:dyDescent="0.2">
      <c r="A40" s="22">
        <f t="shared" si="11"/>
        <v>30</v>
      </c>
      <c r="B40" s="13"/>
      <c r="C40" s="13"/>
      <c r="D40" s="13"/>
      <c r="E40" s="6"/>
      <c r="F40" s="29">
        <f t="shared" si="20"/>
        <v>0</v>
      </c>
      <c r="G40" s="6"/>
      <c r="H40" s="7">
        <f t="shared" si="21"/>
        <v>0</v>
      </c>
      <c r="I40" s="6"/>
      <c r="J40" s="19">
        <f t="shared" si="22"/>
        <v>0</v>
      </c>
      <c r="K40" s="6"/>
      <c r="L40" s="29">
        <f t="shared" si="15"/>
        <v>0</v>
      </c>
      <c r="M40" s="6"/>
      <c r="N40" s="29">
        <f t="shared" si="23"/>
        <v>0</v>
      </c>
      <c r="O40" s="6"/>
      <c r="P40" s="19">
        <f t="shared" si="24"/>
        <v>0</v>
      </c>
      <c r="Q40" s="6"/>
      <c r="R40" s="19">
        <f t="shared" si="29"/>
        <v>0</v>
      </c>
      <c r="S40" s="6"/>
      <c r="T40" s="19">
        <f t="shared" si="26"/>
        <v>0</v>
      </c>
      <c r="U40" s="6"/>
      <c r="V40" s="7">
        <f t="shared" si="27"/>
        <v>0</v>
      </c>
      <c r="W40" s="8">
        <f t="shared" si="28"/>
        <v>0</v>
      </c>
      <c r="X40" s="6">
        <f t="shared" si="12"/>
        <v>30</v>
      </c>
      <c r="Y40" s="6">
        <f t="shared" si="9"/>
        <v>0</v>
      </c>
      <c r="Z40" s="16">
        <f t="shared" si="10"/>
        <v>0</v>
      </c>
    </row>
    <row r="41" spans="1:26" x14ac:dyDescent="0.2">
      <c r="A41" s="22">
        <f t="shared" si="11"/>
        <v>31</v>
      </c>
      <c r="B41" s="13"/>
      <c r="C41" s="13"/>
      <c r="D41" s="13"/>
      <c r="E41" s="6"/>
      <c r="F41" s="29">
        <f t="shared" si="20"/>
        <v>0</v>
      </c>
      <c r="G41" s="6"/>
      <c r="H41" s="7">
        <f t="shared" si="21"/>
        <v>0</v>
      </c>
      <c r="I41" s="6"/>
      <c r="J41" s="19">
        <f t="shared" si="22"/>
        <v>0</v>
      </c>
      <c r="K41" s="6"/>
      <c r="L41" s="29">
        <f t="shared" si="15"/>
        <v>0</v>
      </c>
      <c r="M41" s="6"/>
      <c r="N41" s="29">
        <f t="shared" si="23"/>
        <v>0</v>
      </c>
      <c r="O41" s="6"/>
      <c r="P41" s="19">
        <f t="shared" si="24"/>
        <v>0</v>
      </c>
      <c r="Q41" s="6"/>
      <c r="R41" s="19">
        <f t="shared" si="29"/>
        <v>0</v>
      </c>
      <c r="S41" s="6"/>
      <c r="T41" s="19">
        <f t="shared" si="26"/>
        <v>0</v>
      </c>
      <c r="U41" s="6"/>
      <c r="V41" s="7">
        <f t="shared" si="27"/>
        <v>0</v>
      </c>
      <c r="W41" s="8">
        <f t="shared" si="28"/>
        <v>0</v>
      </c>
      <c r="X41" s="6">
        <f t="shared" si="12"/>
        <v>31</v>
      </c>
      <c r="Y41" s="6">
        <f t="shared" si="9"/>
        <v>0</v>
      </c>
      <c r="Z41" s="16">
        <f t="shared" si="10"/>
        <v>0</v>
      </c>
    </row>
    <row r="42" spans="1:26" x14ac:dyDescent="0.2">
      <c r="A42" s="22">
        <f t="shared" si="11"/>
        <v>32</v>
      </c>
      <c r="B42" s="6"/>
      <c r="C42" s="6"/>
      <c r="D42" s="6"/>
      <c r="E42" s="6"/>
      <c r="F42" s="29">
        <f t="shared" si="20"/>
        <v>0</v>
      </c>
      <c r="G42" s="6"/>
      <c r="H42" s="7">
        <f t="shared" si="21"/>
        <v>0</v>
      </c>
      <c r="I42" s="6"/>
      <c r="J42" s="19">
        <f t="shared" si="22"/>
        <v>0</v>
      </c>
      <c r="K42" s="6"/>
      <c r="L42" s="29">
        <f t="shared" si="15"/>
        <v>0</v>
      </c>
      <c r="M42" s="6"/>
      <c r="N42" s="29">
        <f t="shared" si="23"/>
        <v>0</v>
      </c>
      <c r="O42" s="6"/>
      <c r="P42" s="19">
        <f t="shared" si="24"/>
        <v>0</v>
      </c>
      <c r="Q42" s="6"/>
      <c r="R42" s="19">
        <f t="shared" si="29"/>
        <v>0</v>
      </c>
      <c r="S42" s="6"/>
      <c r="T42" s="19">
        <f t="shared" si="26"/>
        <v>0</v>
      </c>
      <c r="U42" s="6"/>
      <c r="V42" s="7">
        <f t="shared" si="27"/>
        <v>0</v>
      </c>
      <c r="W42" s="8">
        <f t="shared" si="28"/>
        <v>0</v>
      </c>
      <c r="X42" s="6">
        <f t="shared" si="12"/>
        <v>32</v>
      </c>
      <c r="Y42" s="6">
        <f t="shared" si="9"/>
        <v>0</v>
      </c>
      <c r="Z42" s="16">
        <f t="shared" si="10"/>
        <v>0</v>
      </c>
    </row>
    <row r="43" spans="1:26" x14ac:dyDescent="0.2">
      <c r="A43" s="22">
        <f t="shared" si="11"/>
        <v>33</v>
      </c>
      <c r="B43" s="6"/>
      <c r="C43" s="6"/>
      <c r="D43" s="6"/>
      <c r="E43" s="6"/>
      <c r="F43" s="29">
        <f t="shared" si="20"/>
        <v>0</v>
      </c>
      <c r="G43" s="6"/>
      <c r="H43" s="7">
        <f t="shared" si="21"/>
        <v>0</v>
      </c>
      <c r="I43" s="6"/>
      <c r="J43" s="19">
        <f t="shared" si="22"/>
        <v>0</v>
      </c>
      <c r="K43" s="6"/>
      <c r="L43" s="29">
        <f t="shared" si="15"/>
        <v>0</v>
      </c>
      <c r="M43" s="6"/>
      <c r="N43" s="29">
        <f t="shared" si="23"/>
        <v>0</v>
      </c>
      <c r="O43" s="6"/>
      <c r="P43" s="19">
        <f t="shared" si="24"/>
        <v>0</v>
      </c>
      <c r="Q43" s="6"/>
      <c r="R43" s="19">
        <f t="shared" si="29"/>
        <v>0</v>
      </c>
      <c r="S43" s="6"/>
      <c r="T43" s="19">
        <f t="shared" si="26"/>
        <v>0</v>
      </c>
      <c r="U43" s="6"/>
      <c r="V43" s="7">
        <f t="shared" si="27"/>
        <v>0</v>
      </c>
      <c r="W43" s="8">
        <f t="shared" si="28"/>
        <v>0</v>
      </c>
      <c r="X43" s="6">
        <f t="shared" si="12"/>
        <v>33</v>
      </c>
      <c r="Y43" s="6">
        <f t="shared" si="9"/>
        <v>0</v>
      </c>
      <c r="Z43" s="16">
        <f t="shared" si="10"/>
        <v>0</v>
      </c>
    </row>
    <row r="44" spans="1:26" x14ac:dyDescent="0.2">
      <c r="A44" s="22">
        <f t="shared" si="11"/>
        <v>34</v>
      </c>
      <c r="B44" s="6"/>
      <c r="C44" s="6"/>
      <c r="D44" s="6"/>
      <c r="E44" s="6"/>
      <c r="F44" s="29">
        <f t="shared" si="20"/>
        <v>0</v>
      </c>
      <c r="G44" s="6"/>
      <c r="H44" s="7">
        <f t="shared" si="21"/>
        <v>0</v>
      </c>
      <c r="I44" s="6"/>
      <c r="J44" s="19">
        <f t="shared" si="22"/>
        <v>0</v>
      </c>
      <c r="K44" s="6"/>
      <c r="L44" s="29">
        <f t="shared" si="15"/>
        <v>0</v>
      </c>
      <c r="M44" s="6"/>
      <c r="N44" s="29">
        <f t="shared" si="23"/>
        <v>0</v>
      </c>
      <c r="O44" s="6"/>
      <c r="P44" s="19">
        <f t="shared" si="24"/>
        <v>0</v>
      </c>
      <c r="Q44" s="6"/>
      <c r="R44" s="19">
        <f t="shared" si="29"/>
        <v>0</v>
      </c>
      <c r="S44" s="6"/>
      <c r="T44" s="19">
        <f t="shared" si="26"/>
        <v>0</v>
      </c>
      <c r="U44" s="6"/>
      <c r="V44" s="7">
        <f t="shared" si="27"/>
        <v>0</v>
      </c>
      <c r="W44" s="8">
        <f t="shared" si="28"/>
        <v>0</v>
      </c>
      <c r="X44" s="6">
        <f t="shared" si="12"/>
        <v>34</v>
      </c>
      <c r="Y44" s="6">
        <f t="shared" si="9"/>
        <v>0</v>
      </c>
      <c r="Z44" s="16">
        <f t="shared" si="10"/>
        <v>0</v>
      </c>
    </row>
    <row r="45" spans="1:26" x14ac:dyDescent="0.2">
      <c r="A45" s="22">
        <f t="shared" si="11"/>
        <v>35</v>
      </c>
      <c r="B45" s="6"/>
      <c r="C45" s="6"/>
      <c r="D45" s="6"/>
      <c r="E45" s="6"/>
      <c r="F45" s="29">
        <f t="shared" si="20"/>
        <v>0</v>
      </c>
      <c r="G45" s="6"/>
      <c r="H45" s="7">
        <f t="shared" si="21"/>
        <v>0</v>
      </c>
      <c r="I45" s="6"/>
      <c r="J45" s="19">
        <f t="shared" si="22"/>
        <v>0</v>
      </c>
      <c r="K45" s="6"/>
      <c r="L45" s="29">
        <f t="shared" si="15"/>
        <v>0</v>
      </c>
      <c r="M45" s="6"/>
      <c r="N45" s="29">
        <f t="shared" si="23"/>
        <v>0</v>
      </c>
      <c r="O45" s="6"/>
      <c r="P45" s="19">
        <f t="shared" si="24"/>
        <v>0</v>
      </c>
      <c r="Q45" s="6"/>
      <c r="R45" s="19">
        <f t="shared" si="29"/>
        <v>0</v>
      </c>
      <c r="S45" s="6"/>
      <c r="T45" s="19">
        <f t="shared" si="26"/>
        <v>0</v>
      </c>
      <c r="U45" s="6"/>
      <c r="V45" s="7">
        <f t="shared" si="27"/>
        <v>0</v>
      </c>
      <c r="W45" s="8">
        <f t="shared" si="28"/>
        <v>0</v>
      </c>
      <c r="X45" s="6">
        <f t="shared" si="12"/>
        <v>35</v>
      </c>
      <c r="Y45" s="6">
        <f t="shared" si="9"/>
        <v>0</v>
      </c>
      <c r="Z45" s="16">
        <f t="shared" si="10"/>
        <v>0</v>
      </c>
    </row>
    <row r="46" spans="1:26" x14ac:dyDescent="0.2">
      <c r="A46" s="13">
        <f t="shared" si="11"/>
        <v>36</v>
      </c>
      <c r="B46" s="6"/>
      <c r="C46" s="6"/>
      <c r="D46" s="6"/>
      <c r="E46" s="6"/>
      <c r="F46" s="29">
        <f t="shared" si="20"/>
        <v>0</v>
      </c>
      <c r="G46" s="6"/>
      <c r="H46" s="7">
        <f t="shared" si="21"/>
        <v>0</v>
      </c>
      <c r="I46" s="6"/>
      <c r="J46" s="19">
        <f t="shared" si="22"/>
        <v>0</v>
      </c>
      <c r="K46" s="6"/>
      <c r="L46" s="29">
        <f t="shared" si="15"/>
        <v>0</v>
      </c>
      <c r="M46" s="6"/>
      <c r="N46" s="29">
        <f t="shared" si="23"/>
        <v>0</v>
      </c>
      <c r="O46" s="6"/>
      <c r="P46" s="19">
        <f t="shared" si="24"/>
        <v>0</v>
      </c>
      <c r="Q46" s="6"/>
      <c r="R46" s="19">
        <f t="shared" si="29"/>
        <v>0</v>
      </c>
      <c r="S46" s="6"/>
      <c r="T46" s="19">
        <f t="shared" si="26"/>
        <v>0</v>
      </c>
      <c r="U46" s="6"/>
      <c r="V46" s="7">
        <f t="shared" si="27"/>
        <v>0</v>
      </c>
      <c r="W46" s="8">
        <f t="shared" si="28"/>
        <v>0</v>
      </c>
      <c r="X46" s="6">
        <f t="shared" si="12"/>
        <v>36</v>
      </c>
      <c r="Y46" s="6">
        <f t="shared" si="9"/>
        <v>0</v>
      </c>
      <c r="Z46" s="16">
        <f t="shared" si="10"/>
        <v>0</v>
      </c>
    </row>
    <row r="47" spans="1:26" x14ac:dyDescent="0.2">
      <c r="A47" s="22">
        <f t="shared" si="11"/>
        <v>37</v>
      </c>
      <c r="B47" s="6"/>
      <c r="C47" s="6"/>
      <c r="D47" s="6"/>
      <c r="E47" s="6"/>
      <c r="F47" s="29">
        <f t="shared" si="20"/>
        <v>0</v>
      </c>
      <c r="G47" s="6"/>
      <c r="H47" s="7">
        <f t="shared" si="21"/>
        <v>0</v>
      </c>
      <c r="I47" s="6"/>
      <c r="J47" s="19">
        <f t="shared" si="22"/>
        <v>0</v>
      </c>
      <c r="K47" s="6"/>
      <c r="L47" s="29">
        <f t="shared" si="15"/>
        <v>0</v>
      </c>
      <c r="M47" s="6"/>
      <c r="N47" s="29">
        <f t="shared" si="23"/>
        <v>0</v>
      </c>
      <c r="O47" s="6"/>
      <c r="P47" s="19">
        <f t="shared" si="24"/>
        <v>0</v>
      </c>
      <c r="Q47" s="6"/>
      <c r="R47" s="19">
        <f t="shared" si="29"/>
        <v>0</v>
      </c>
      <c r="S47" s="6"/>
      <c r="T47" s="19">
        <f t="shared" si="26"/>
        <v>0</v>
      </c>
      <c r="U47" s="6"/>
      <c r="V47" s="7">
        <f t="shared" si="27"/>
        <v>0</v>
      </c>
      <c r="W47" s="8">
        <f t="shared" si="28"/>
        <v>0</v>
      </c>
      <c r="X47" s="6">
        <f t="shared" si="12"/>
        <v>37</v>
      </c>
      <c r="Y47" s="6">
        <f t="shared" si="9"/>
        <v>0</v>
      </c>
      <c r="Z47" s="16">
        <f t="shared" si="10"/>
        <v>0</v>
      </c>
    </row>
    <row r="48" spans="1:26" x14ac:dyDescent="0.2">
      <c r="A48" s="22">
        <f t="shared" si="11"/>
        <v>38</v>
      </c>
      <c r="B48" s="6"/>
      <c r="C48" s="6"/>
      <c r="D48" s="6"/>
      <c r="E48" s="6"/>
      <c r="F48" s="29">
        <f t="shared" si="20"/>
        <v>0</v>
      </c>
      <c r="G48" s="6"/>
      <c r="H48" s="7">
        <f t="shared" si="21"/>
        <v>0</v>
      </c>
      <c r="I48" s="6"/>
      <c r="J48" s="19">
        <f t="shared" si="22"/>
        <v>0</v>
      </c>
      <c r="K48" s="6"/>
      <c r="L48" s="29">
        <f t="shared" si="15"/>
        <v>0</v>
      </c>
      <c r="M48" s="6"/>
      <c r="N48" s="29">
        <f t="shared" si="23"/>
        <v>0</v>
      </c>
      <c r="O48" s="6"/>
      <c r="P48" s="19">
        <f t="shared" si="24"/>
        <v>0</v>
      </c>
      <c r="Q48" s="6"/>
      <c r="R48" s="19">
        <f t="shared" si="29"/>
        <v>0</v>
      </c>
      <c r="S48" s="6"/>
      <c r="T48" s="19">
        <f t="shared" si="26"/>
        <v>0</v>
      </c>
      <c r="U48" s="6"/>
      <c r="V48" s="7">
        <f t="shared" si="27"/>
        <v>0</v>
      </c>
      <c r="W48" s="8">
        <f t="shared" si="28"/>
        <v>0</v>
      </c>
      <c r="X48" s="6">
        <f t="shared" si="12"/>
        <v>38</v>
      </c>
      <c r="Y48" s="6">
        <f t="shared" si="9"/>
        <v>0</v>
      </c>
      <c r="Z48" s="16">
        <f t="shared" si="10"/>
        <v>0</v>
      </c>
    </row>
    <row r="49" spans="1:26" x14ac:dyDescent="0.2">
      <c r="A49" s="22">
        <f t="shared" si="11"/>
        <v>39</v>
      </c>
      <c r="B49" s="6"/>
      <c r="C49" s="6"/>
      <c r="D49" s="6"/>
      <c r="E49" s="6"/>
      <c r="F49" s="29">
        <f t="shared" si="20"/>
        <v>0</v>
      </c>
      <c r="G49" s="6"/>
      <c r="H49" s="7">
        <f t="shared" si="21"/>
        <v>0</v>
      </c>
      <c r="I49" s="6"/>
      <c r="J49" s="19">
        <f t="shared" si="22"/>
        <v>0</v>
      </c>
      <c r="K49" s="6"/>
      <c r="L49" s="29">
        <f t="shared" si="15"/>
        <v>0</v>
      </c>
      <c r="M49" s="6"/>
      <c r="N49" s="29">
        <f t="shared" si="23"/>
        <v>0</v>
      </c>
      <c r="O49" s="6"/>
      <c r="P49" s="19">
        <f t="shared" si="24"/>
        <v>0</v>
      </c>
      <c r="Q49" s="6"/>
      <c r="R49" s="19">
        <f t="shared" si="29"/>
        <v>0</v>
      </c>
      <c r="S49" s="6"/>
      <c r="T49" s="19">
        <f t="shared" si="26"/>
        <v>0</v>
      </c>
      <c r="U49" s="6"/>
      <c r="V49" s="7">
        <f t="shared" si="27"/>
        <v>0</v>
      </c>
      <c r="W49" s="8">
        <f t="shared" si="28"/>
        <v>0</v>
      </c>
      <c r="X49" s="6">
        <f t="shared" si="12"/>
        <v>39</v>
      </c>
      <c r="Y49" s="6">
        <f t="shared" si="9"/>
        <v>0</v>
      </c>
      <c r="Z49" s="16">
        <f t="shared" si="10"/>
        <v>0</v>
      </c>
    </row>
    <row r="50" spans="1:26" x14ac:dyDescent="0.2">
      <c r="A50" s="22">
        <f t="shared" si="11"/>
        <v>40</v>
      </c>
      <c r="B50" s="6"/>
      <c r="C50" s="6"/>
      <c r="D50" s="6"/>
      <c r="E50" s="6"/>
      <c r="F50" s="29">
        <f t="shared" si="20"/>
        <v>0</v>
      </c>
      <c r="G50" s="6"/>
      <c r="H50" s="7">
        <f t="shared" si="21"/>
        <v>0</v>
      </c>
      <c r="I50" s="6"/>
      <c r="J50" s="19">
        <f t="shared" si="22"/>
        <v>0</v>
      </c>
      <c r="K50" s="6"/>
      <c r="L50" s="29">
        <f t="shared" si="15"/>
        <v>0</v>
      </c>
      <c r="M50" s="6"/>
      <c r="N50" s="29">
        <f t="shared" si="23"/>
        <v>0</v>
      </c>
      <c r="O50" s="6"/>
      <c r="P50" s="19">
        <f t="shared" si="24"/>
        <v>0</v>
      </c>
      <c r="Q50" s="6"/>
      <c r="R50" s="19">
        <f t="shared" si="29"/>
        <v>0</v>
      </c>
      <c r="S50" s="6"/>
      <c r="T50" s="19">
        <f t="shared" si="26"/>
        <v>0</v>
      </c>
      <c r="U50" s="6"/>
      <c r="V50" s="7">
        <f t="shared" si="27"/>
        <v>0</v>
      </c>
      <c r="W50" s="8">
        <f t="shared" si="28"/>
        <v>0</v>
      </c>
      <c r="X50" s="6">
        <f t="shared" si="12"/>
        <v>40</v>
      </c>
      <c r="Y50" s="6">
        <f t="shared" si="9"/>
        <v>0</v>
      </c>
      <c r="Z50" s="16">
        <f t="shared" si="10"/>
        <v>0</v>
      </c>
    </row>
    <row r="51" spans="1:26" x14ac:dyDescent="0.2">
      <c r="A51" s="22">
        <f t="shared" si="11"/>
        <v>41</v>
      </c>
      <c r="B51" s="6"/>
      <c r="C51" s="6"/>
      <c r="D51" s="6"/>
      <c r="E51" s="6"/>
      <c r="F51" s="29">
        <f t="shared" si="20"/>
        <v>0</v>
      </c>
      <c r="G51" s="6"/>
      <c r="H51" s="7">
        <f t="shared" si="21"/>
        <v>0</v>
      </c>
      <c r="I51" s="6"/>
      <c r="J51" s="19">
        <f t="shared" si="22"/>
        <v>0</v>
      </c>
      <c r="K51" s="6"/>
      <c r="L51" s="29">
        <f t="shared" si="15"/>
        <v>0</v>
      </c>
      <c r="M51" s="6"/>
      <c r="N51" s="29">
        <f t="shared" si="23"/>
        <v>0</v>
      </c>
      <c r="O51" s="6"/>
      <c r="P51" s="19">
        <f t="shared" si="24"/>
        <v>0</v>
      </c>
      <c r="Q51" s="6"/>
      <c r="R51" s="19">
        <f t="shared" si="29"/>
        <v>0</v>
      </c>
      <c r="S51" s="6"/>
      <c r="T51" s="19">
        <f t="shared" si="26"/>
        <v>0</v>
      </c>
      <c r="U51" s="6"/>
      <c r="V51" s="7">
        <f t="shared" si="27"/>
        <v>0</v>
      </c>
      <c r="W51" s="8">
        <f t="shared" si="28"/>
        <v>0</v>
      </c>
      <c r="X51" s="6">
        <f t="shared" si="12"/>
        <v>41</v>
      </c>
      <c r="Y51" s="6">
        <f t="shared" si="9"/>
        <v>0</v>
      </c>
      <c r="Z51" s="16">
        <f t="shared" si="10"/>
        <v>0</v>
      </c>
    </row>
    <row r="52" spans="1:26" x14ac:dyDescent="0.2">
      <c r="A52" s="5">
        <f t="shared" si="11"/>
        <v>42</v>
      </c>
      <c r="B52" s="6"/>
      <c r="C52" s="6"/>
      <c r="D52" s="6"/>
      <c r="E52" s="6"/>
      <c r="F52" s="29">
        <f t="shared" si="20"/>
        <v>0</v>
      </c>
      <c r="G52" s="6"/>
      <c r="H52" s="7">
        <f t="shared" si="21"/>
        <v>0</v>
      </c>
      <c r="I52" s="6"/>
      <c r="J52" s="19">
        <f t="shared" si="22"/>
        <v>0</v>
      </c>
      <c r="K52" s="6"/>
      <c r="L52" s="29">
        <f t="shared" si="15"/>
        <v>0</v>
      </c>
      <c r="M52" s="6"/>
      <c r="N52" s="29">
        <f t="shared" si="23"/>
        <v>0</v>
      </c>
      <c r="O52" s="6"/>
      <c r="P52" s="19">
        <f t="shared" si="24"/>
        <v>0</v>
      </c>
      <c r="Q52" s="6"/>
      <c r="R52" s="19">
        <f t="shared" si="29"/>
        <v>0</v>
      </c>
      <c r="S52" s="6"/>
      <c r="T52" s="19">
        <f t="shared" si="26"/>
        <v>0</v>
      </c>
      <c r="U52" s="6"/>
      <c r="V52" s="7">
        <f t="shared" si="27"/>
        <v>0</v>
      </c>
      <c r="W52" s="8">
        <f t="shared" si="28"/>
        <v>0</v>
      </c>
      <c r="X52" s="6">
        <f t="shared" si="12"/>
        <v>42</v>
      </c>
      <c r="Y52" s="6">
        <f t="shared" si="9"/>
        <v>0</v>
      </c>
      <c r="Z52" s="16">
        <f t="shared" si="10"/>
        <v>0</v>
      </c>
    </row>
    <row r="53" spans="1:26" x14ac:dyDescent="0.2">
      <c r="A53" s="39" t="s">
        <v>11</v>
      </c>
      <c r="B53" s="39"/>
      <c r="C53" s="40"/>
      <c r="E53">
        <f>COUNTA(E11:E52)</f>
        <v>2</v>
      </c>
      <c r="G53">
        <f>COUNTA(G11:G52)</f>
        <v>4</v>
      </c>
      <c r="I53">
        <f>COUNTA(I11:I52)</f>
        <v>5</v>
      </c>
      <c r="K53">
        <f>COUNTA(K11:K52)</f>
        <v>8</v>
      </c>
      <c r="M53">
        <f>COUNTA(M11:M52)</f>
        <v>0</v>
      </c>
      <c r="O53">
        <f>COUNTA(Q11:Q52)</f>
        <v>0</v>
      </c>
      <c r="Q53">
        <f>COUNTA(S11:S52)</f>
        <v>0</v>
      </c>
      <c r="S53">
        <v>7</v>
      </c>
    </row>
    <row r="54" spans="1:26" x14ac:dyDescent="0.2">
      <c r="A54" s="45" t="s">
        <v>19</v>
      </c>
      <c r="B54" s="45"/>
      <c r="C54" s="45"/>
      <c r="E54" s="15">
        <f>E53/$G$2</f>
        <v>0.22222222222222221</v>
      </c>
      <c r="G54" s="15">
        <f>G53/$G$2</f>
        <v>0.44444444444444442</v>
      </c>
      <c r="I54" s="15">
        <f>I53/$G$2</f>
        <v>0.55555555555555558</v>
      </c>
      <c r="K54" s="15">
        <f>K53/$G$2</f>
        <v>0.88888888888888884</v>
      </c>
      <c r="M54" s="15">
        <f>M53/$G$2</f>
        <v>0</v>
      </c>
      <c r="O54" s="15">
        <f>O53/$G$2</f>
        <v>0</v>
      </c>
      <c r="Q54" s="15">
        <f>Q53/$G$2</f>
        <v>0</v>
      </c>
      <c r="S54" s="15">
        <f>S53/$G$2</f>
        <v>0.77777777777777779</v>
      </c>
      <c r="T54" s="15"/>
    </row>
  </sheetData>
  <sortState xmlns:xlrd2="http://schemas.microsoft.com/office/spreadsheetml/2017/richdata2" ref="B11:W19">
    <sortCondition descending="1" ref="W11:W19"/>
  </sortState>
  <mergeCells count="41">
    <mergeCell ref="A1:S1"/>
    <mergeCell ref="E6:F6"/>
    <mergeCell ref="G6:H6"/>
    <mergeCell ref="I6:J6"/>
    <mergeCell ref="K6:L6"/>
    <mergeCell ref="M6:N6"/>
    <mergeCell ref="S6:T6"/>
    <mergeCell ref="Q6:R6"/>
    <mergeCell ref="O6:P6"/>
    <mergeCell ref="E2:F2"/>
    <mergeCell ref="E3:F3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G8:H8"/>
    <mergeCell ref="I8:J8"/>
    <mergeCell ref="K8:L8"/>
    <mergeCell ref="M8:N8"/>
    <mergeCell ref="A54:C54"/>
    <mergeCell ref="E9:F9"/>
    <mergeCell ref="E8:F8"/>
    <mergeCell ref="E7:F7"/>
    <mergeCell ref="U6:V6"/>
    <mergeCell ref="U7:V7"/>
    <mergeCell ref="U8:V8"/>
    <mergeCell ref="U9:V9"/>
    <mergeCell ref="A53:C53"/>
    <mergeCell ref="G9:H9"/>
    <mergeCell ref="I9:J9"/>
    <mergeCell ref="K9:L9"/>
    <mergeCell ref="M9:N9"/>
    <mergeCell ref="S9:T9"/>
    <mergeCell ref="Q9:R9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2"/>
  <sheetViews>
    <sheetView zoomScale="95" zoomScaleNormal="95" workbookViewId="0">
      <pane xSplit="3" ySplit="10" topLeftCell="M11" activePane="bottomRight" state="frozenSplit"/>
      <selection activeCell="D26" sqref="D26"/>
      <selection pane="topRight" activeCell="D26" sqref="D26"/>
      <selection pane="bottomLeft" activeCell="D26" sqref="D26"/>
      <selection pane="bottomRight" activeCell="V6" sqref="V6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34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24" x14ac:dyDescent="0.2">
      <c r="E2" s="44" t="s">
        <v>15</v>
      </c>
      <c r="F2" s="44"/>
      <c r="G2" s="14">
        <f>COUNTA(B11:B31)</f>
        <v>4</v>
      </c>
    </row>
    <row r="3" spans="1:24" x14ac:dyDescent="0.2">
      <c r="B3" s="2"/>
      <c r="E3" s="44" t="s">
        <v>17</v>
      </c>
      <c r="F3" s="44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35" t="s">
        <v>64</v>
      </c>
      <c r="F6" s="35"/>
      <c r="G6" s="35" t="s">
        <v>166</v>
      </c>
      <c r="H6" s="35"/>
      <c r="I6" s="35" t="s">
        <v>173</v>
      </c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4" x14ac:dyDescent="0.2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36"/>
      <c r="L7" s="37"/>
      <c r="M7" s="36"/>
      <c r="N7" s="37"/>
      <c r="O7" s="36"/>
      <c r="P7" s="37"/>
      <c r="Q7" s="36"/>
      <c r="R7" s="37"/>
      <c r="S7" s="36"/>
      <c r="T7" s="37"/>
    </row>
    <row r="8" spans="1:24" x14ac:dyDescent="0.2">
      <c r="D8" s="1" t="s">
        <v>1</v>
      </c>
      <c r="E8" s="38" t="s">
        <v>65</v>
      </c>
      <c r="F8" s="38"/>
      <c r="G8" s="52">
        <v>45977</v>
      </c>
      <c r="H8" s="53"/>
      <c r="I8" s="52">
        <v>45984</v>
      </c>
      <c r="J8" s="53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4" x14ac:dyDescent="0.2">
      <c r="D9" s="1" t="s">
        <v>2</v>
      </c>
      <c r="E9" s="35">
        <v>38</v>
      </c>
      <c r="F9" s="35"/>
      <c r="G9" s="36">
        <v>19</v>
      </c>
      <c r="H9" s="37"/>
      <c r="I9" s="36">
        <v>4</v>
      </c>
      <c r="J9" s="37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2">
      <c r="A11" s="5">
        <f t="shared" ref="A11:A31" si="0">V11</f>
        <v>1</v>
      </c>
      <c r="B11" s="27" t="s">
        <v>66</v>
      </c>
      <c r="C11" s="27" t="s">
        <v>67</v>
      </c>
      <c r="D11" s="6" t="s">
        <v>54</v>
      </c>
      <c r="E11" s="6">
        <v>18</v>
      </c>
      <c r="F11" s="7">
        <f>IF(E11=0,,($E$9-E11)*$E$7*100/$E$9)</f>
        <v>105.26315789473684</v>
      </c>
      <c r="G11" s="6">
        <v>11</v>
      </c>
      <c r="H11" s="7">
        <f>IF(G11=0,,($G$9-G11)*$G$7*100/$G$9)</f>
        <v>84.21052631578948</v>
      </c>
      <c r="I11" s="6">
        <v>1</v>
      </c>
      <c r="J11" s="7">
        <f>IF(I11=0,,($I$9-I11)*$I$7*100/$I$9)</f>
        <v>150</v>
      </c>
      <c r="K11" s="6"/>
      <c r="L11" s="7">
        <f>IF(K11=0,,($K$9-K11)*$K$7*100/$K$9)</f>
        <v>0</v>
      </c>
      <c r="M11" s="6"/>
      <c r="N11" s="7">
        <f>IF(M11=0,,($M$9-M11)*$M$7*100/$M$9)</f>
        <v>0</v>
      </c>
      <c r="O11" s="27"/>
      <c r="P11" s="7">
        <f>IF(O11=0,,($O$9-O11)*$O$7*100/$O$9)</f>
        <v>0</v>
      </c>
      <c r="Q11" s="6"/>
      <c r="R11" s="7">
        <v>50</v>
      </c>
      <c r="S11" s="6"/>
      <c r="T11" s="7">
        <f>IF(S11=0,,($S$9-S11)*$S$7*100/$S$9)</f>
        <v>0</v>
      </c>
      <c r="U11" s="8">
        <f>R11+P11+N11+L11+J11+H11+T11</f>
        <v>284.21052631578948</v>
      </c>
      <c r="V11" s="6">
        <f t="shared" ref="V11:V31" si="1">ROW(B11)-10</f>
        <v>1</v>
      </c>
      <c r="W11" s="6">
        <f t="shared" ref="W11:W31" si="2">COUNTA(E11,G11,I11,K11,M11,Q11,O11)</f>
        <v>3</v>
      </c>
      <c r="X11" s="18">
        <f t="shared" ref="X11:X31" si="3">W11/$G$3</f>
        <v>0.5</v>
      </c>
    </row>
    <row r="12" spans="1:24" x14ac:dyDescent="0.2">
      <c r="A12" s="5">
        <f t="shared" si="0"/>
        <v>2</v>
      </c>
      <c r="B12" s="27" t="s">
        <v>69</v>
      </c>
      <c r="C12" s="27" t="s">
        <v>70</v>
      </c>
      <c r="D12" s="6" t="s">
        <v>54</v>
      </c>
      <c r="E12" s="6">
        <v>23</v>
      </c>
      <c r="F12" s="7">
        <f>IF(E12=0,,($E$9-E12)*$E$7*100/$E$9)</f>
        <v>78.94736842105263</v>
      </c>
      <c r="G12" s="6">
        <v>16</v>
      </c>
      <c r="H12" s="7">
        <f>IF(G12=0,,($G$9-G12)*$G$7*100/$G$9)</f>
        <v>31.578947368421051</v>
      </c>
      <c r="I12" s="6">
        <v>3</v>
      </c>
      <c r="J12" s="7">
        <f>IF(I12=0,,($I$9-I12)*$I$7*100/$I$9)</f>
        <v>50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27"/>
      <c r="P12" s="7">
        <f>IF(O12=0,,($O$9-O12)*$O$7*100/$O$9)</f>
        <v>0</v>
      </c>
      <c r="Q12" s="6"/>
      <c r="R12" s="7">
        <f>IF(Q12=0,,($Q$9-Q12)*$Q$7*100/$Q$9)</f>
        <v>0</v>
      </c>
      <c r="S12" s="6"/>
      <c r="T12" s="7">
        <f>IF(S12=0,,($S$9-S12)*$S$7*100/$S$9)</f>
        <v>0</v>
      </c>
      <c r="U12" s="8">
        <f>R12+P12+N12+L12+J12+H12+T12+F12</f>
        <v>160.5263157894737</v>
      </c>
      <c r="V12" s="6">
        <f t="shared" si="1"/>
        <v>2</v>
      </c>
      <c r="W12" s="6">
        <f t="shared" si="2"/>
        <v>3</v>
      </c>
      <c r="X12" s="18">
        <f t="shared" si="3"/>
        <v>0.5</v>
      </c>
    </row>
    <row r="13" spans="1:24" x14ac:dyDescent="0.2">
      <c r="A13" s="5">
        <f t="shared" si="0"/>
        <v>3</v>
      </c>
      <c r="B13" s="27" t="s">
        <v>214</v>
      </c>
      <c r="C13" s="27" t="s">
        <v>215</v>
      </c>
      <c r="D13" s="6" t="s">
        <v>54</v>
      </c>
      <c r="E13" s="6"/>
      <c r="F13" s="7">
        <f>IF(E13=0,,($E$9-E13)*$E$7*100/$E$9)</f>
        <v>0</v>
      </c>
      <c r="G13" s="6"/>
      <c r="H13" s="7">
        <f>IF(G13=0,,($G$9-G13)*$G$7*100/$G$9)</f>
        <v>0</v>
      </c>
      <c r="I13" s="6">
        <v>2</v>
      </c>
      <c r="J13" s="7">
        <f>IF(I13=0,,($I$9-I13)*$I$7*100/$I$9)</f>
        <v>100</v>
      </c>
      <c r="K13" s="6"/>
      <c r="L13" s="7">
        <f>IF(K13=0,,($K$9-K13)*$K$7*100/$K$9)</f>
        <v>0</v>
      </c>
      <c r="M13" s="6"/>
      <c r="N13" s="7">
        <f>IF(M13=0,,($M$9-M13)*$M$7*100/$M$9)</f>
        <v>0</v>
      </c>
      <c r="O13" s="27"/>
      <c r="P13" s="7">
        <f>IF(O13=0,,($O$9-O13)*$O$7*100/$O$9)</f>
        <v>0</v>
      </c>
      <c r="Q13" s="6"/>
      <c r="R13" s="7">
        <f>IF(Q13=0,,($Q$9-Q13)*$Q$7*100/$Q$9)</f>
        <v>0</v>
      </c>
      <c r="S13" s="6"/>
      <c r="T13" s="7">
        <f>IF(S13=0,,($S$9-S13)*$S$7*100/$S$9)</f>
        <v>0</v>
      </c>
      <c r="U13" s="8">
        <f>R13+P13+N13+L13+J13+H13+T13</f>
        <v>100</v>
      </c>
      <c r="V13" s="6">
        <f t="shared" si="1"/>
        <v>3</v>
      </c>
      <c r="W13" s="6">
        <f t="shared" si="2"/>
        <v>1</v>
      </c>
      <c r="X13" s="18">
        <f t="shared" si="3"/>
        <v>0.16666666666666666</v>
      </c>
    </row>
    <row r="14" spans="1:24" x14ac:dyDescent="0.2">
      <c r="A14" s="5">
        <f t="shared" si="0"/>
        <v>4</v>
      </c>
      <c r="B14" s="27" t="s">
        <v>216</v>
      </c>
      <c r="C14" s="27" t="s">
        <v>67</v>
      </c>
      <c r="D14" s="6" t="s">
        <v>176</v>
      </c>
      <c r="E14" s="6"/>
      <c r="F14" s="7">
        <f>IF(E14=0,,($E$9-E14)*$E$7*100/$E$9)</f>
        <v>0</v>
      </c>
      <c r="G14" s="6"/>
      <c r="H14" s="7">
        <f>IF(G14=0,,($G$9-G14)*$G$7*100/$G$9)</f>
        <v>0</v>
      </c>
      <c r="I14" s="6">
        <v>3</v>
      </c>
      <c r="J14" s="7">
        <f>IF(I14=0,,($I$9-I14)*$I$7*100/$I$9)</f>
        <v>50</v>
      </c>
      <c r="K14" s="6"/>
      <c r="L14" s="7">
        <f>IF(K14=0,,($K$9-K14)*$K$7*100/$K$9)</f>
        <v>0</v>
      </c>
      <c r="M14" s="6"/>
      <c r="N14" s="7"/>
      <c r="O14" s="27"/>
      <c r="P14" s="7">
        <f>IF(O14=0,,($O$9-O14)*$O$7*100/$O$9)</f>
        <v>0</v>
      </c>
      <c r="Q14" s="6"/>
      <c r="R14" s="7">
        <f>IF(Q14=0,,($Q$9-Q14)*$Q$7*100/$Q$9)</f>
        <v>0</v>
      </c>
      <c r="S14" s="6"/>
      <c r="T14" s="7">
        <f>IF(S14=0,,($S$9-S14)*$S$7*100/$S$9)</f>
        <v>0</v>
      </c>
      <c r="U14" s="8">
        <f>R14+P14+N14+L14+J14+H14+T14</f>
        <v>50</v>
      </c>
      <c r="V14" s="6">
        <f t="shared" si="1"/>
        <v>4</v>
      </c>
      <c r="W14" s="6">
        <f t="shared" si="2"/>
        <v>1</v>
      </c>
      <c r="X14" s="18">
        <f t="shared" si="3"/>
        <v>0.16666666666666666</v>
      </c>
    </row>
    <row r="15" spans="1:24" x14ac:dyDescent="0.2">
      <c r="A15" s="5">
        <f t="shared" si="0"/>
        <v>5</v>
      </c>
      <c r="B15" s="27"/>
      <c r="C15" s="27"/>
      <c r="D15" s="6"/>
      <c r="E15" s="6"/>
      <c r="F15" s="7">
        <f>IF(E15=0,,($E$9-E15)*$E$7*100/$E$9)</f>
        <v>0</v>
      </c>
      <c r="G15" s="6"/>
      <c r="H15" s="7">
        <f>IF(G15=0,,($G$9-G15)*$G$7*100/$G$9)</f>
        <v>0</v>
      </c>
      <c r="I15" s="6"/>
      <c r="J15" s="7">
        <f>IF(I15=0,,($I$9-I15)*$I$7*100/$I$9)</f>
        <v>0</v>
      </c>
      <c r="K15" s="6"/>
      <c r="L15" s="7">
        <f>IF(K15=0,,($K$9-K15)*$K$7*100/$K$9)</f>
        <v>0</v>
      </c>
      <c r="M15" s="6"/>
      <c r="N15" s="7"/>
      <c r="O15" s="27"/>
      <c r="P15" s="7">
        <f>IF(O15=0,,($O$9-O15)*$O$7*100/$O$9)</f>
        <v>0</v>
      </c>
      <c r="Q15" s="6"/>
      <c r="R15" s="7">
        <f>IF(Q15=0,,($Q$9-Q15)*$Q$7*100/$Q$9)</f>
        <v>0</v>
      </c>
      <c r="S15" s="6"/>
      <c r="T15" s="7">
        <f>IF(S15=0,,($S$9-S15)*$S$7*100/$S$9)</f>
        <v>0</v>
      </c>
      <c r="U15" s="8">
        <f>R15+P15+N15+L15+J15+H15+T15</f>
        <v>0</v>
      </c>
      <c r="V15" s="6">
        <f t="shared" si="1"/>
        <v>5</v>
      </c>
      <c r="W15" s="6">
        <f t="shared" si="2"/>
        <v>0</v>
      </c>
      <c r="X15" s="18">
        <f t="shared" si="3"/>
        <v>0</v>
      </c>
    </row>
    <row r="16" spans="1:24" x14ac:dyDescent="0.2">
      <c r="A16" s="5">
        <f t="shared" si="0"/>
        <v>6</v>
      </c>
      <c r="B16" s="27"/>
      <c r="C16" s="27"/>
      <c r="D16" s="6"/>
      <c r="E16" s="6"/>
      <c r="F16" s="7">
        <f t="shared" ref="F16:F31" si="4">IF(E16=0,,($E$9-E16)*$E$7*100/$E$9)</f>
        <v>0</v>
      </c>
      <c r="G16" s="6"/>
      <c r="H16" s="7">
        <f t="shared" ref="H16:H19" si="5">IF(G16=0,,($G$9-G16)*$G$7*100/$G$9)</f>
        <v>0</v>
      </c>
      <c r="I16" s="6"/>
      <c r="J16" s="7">
        <f t="shared" ref="J16:J31" si="6">IF(I16=0,,($I$9-I16)*$I$7*100/$I$9)</f>
        <v>0</v>
      </c>
      <c r="K16" s="6"/>
      <c r="L16" s="7">
        <f t="shared" ref="L16:L31" si="7">IF(K16=0,,($K$9-K16)*$K$7*100/$K$9)</f>
        <v>0</v>
      </c>
      <c r="M16" s="6"/>
      <c r="N16" s="7">
        <f t="shared" ref="N16:N31" si="8">IF(M16=0,,($M$9-M16)*$M$7*100/$M$9)</f>
        <v>0</v>
      </c>
      <c r="O16" s="27"/>
      <c r="P16" s="7">
        <f t="shared" ref="P16:P31" si="9">IF(O16=0,,($O$9-O16)*$O$7*100/$O$9)</f>
        <v>0</v>
      </c>
      <c r="Q16" s="6"/>
      <c r="R16" s="7">
        <f t="shared" ref="R16:R31" si="10">IF(Q16=0,,($Q$9-Q16)*$Q$7*100/$Q$9)</f>
        <v>0</v>
      </c>
      <c r="S16" s="6"/>
      <c r="T16" s="7">
        <f t="shared" ref="T16:T31" si="11">IF(S16=0,,($S$9-S16)*$S$7*100/$S$9)</f>
        <v>0</v>
      </c>
      <c r="U16" s="8">
        <f t="shared" ref="U16:U31" si="12">R16+P16+N16+L16+J16+H16+T16</f>
        <v>0</v>
      </c>
      <c r="V16" s="6">
        <f t="shared" si="1"/>
        <v>6</v>
      </c>
      <c r="W16" s="6">
        <f t="shared" si="2"/>
        <v>0</v>
      </c>
      <c r="X16" s="18">
        <f t="shared" si="3"/>
        <v>0</v>
      </c>
    </row>
    <row r="17" spans="1:24" x14ac:dyDescent="0.2">
      <c r="A17" s="5">
        <f t="shared" si="0"/>
        <v>7</v>
      </c>
      <c r="B17" s="27"/>
      <c r="C17" s="27"/>
      <c r="D17" s="6"/>
      <c r="E17" s="6"/>
      <c r="F17" s="7">
        <f t="shared" si="4"/>
        <v>0</v>
      </c>
      <c r="G17" s="6"/>
      <c r="H17" s="7">
        <f t="shared" si="5"/>
        <v>0</v>
      </c>
      <c r="I17" s="6"/>
      <c r="J17" s="7">
        <f t="shared" si="6"/>
        <v>0</v>
      </c>
      <c r="K17" s="6"/>
      <c r="L17" s="7">
        <f t="shared" si="7"/>
        <v>0</v>
      </c>
      <c r="M17" s="6"/>
      <c r="N17" s="7">
        <f t="shared" si="8"/>
        <v>0</v>
      </c>
      <c r="O17" s="27"/>
      <c r="P17" s="7">
        <f t="shared" si="9"/>
        <v>0</v>
      </c>
      <c r="Q17" s="6"/>
      <c r="R17" s="7">
        <f t="shared" si="10"/>
        <v>0</v>
      </c>
      <c r="S17" s="6"/>
      <c r="T17" s="7">
        <f t="shared" si="11"/>
        <v>0</v>
      </c>
      <c r="U17" s="8">
        <f t="shared" si="12"/>
        <v>0</v>
      </c>
      <c r="V17" s="6">
        <f t="shared" si="1"/>
        <v>7</v>
      </c>
      <c r="W17" s="6">
        <f t="shared" si="2"/>
        <v>0</v>
      </c>
      <c r="X17" s="18">
        <f t="shared" si="3"/>
        <v>0</v>
      </c>
    </row>
    <row r="18" spans="1:24" x14ac:dyDescent="0.2">
      <c r="A18" s="5">
        <f t="shared" si="0"/>
        <v>8</v>
      </c>
      <c r="B18" s="27"/>
      <c r="C18" s="27"/>
      <c r="D18" s="6"/>
      <c r="E18" s="6"/>
      <c r="F18" s="7">
        <f t="shared" si="4"/>
        <v>0</v>
      </c>
      <c r="G18" s="6"/>
      <c r="H18" s="7">
        <f t="shared" si="5"/>
        <v>0</v>
      </c>
      <c r="I18" s="6"/>
      <c r="J18" s="7">
        <f t="shared" si="6"/>
        <v>0</v>
      </c>
      <c r="K18" s="6"/>
      <c r="L18" s="7">
        <f t="shared" si="7"/>
        <v>0</v>
      </c>
      <c r="M18" s="6"/>
      <c r="N18" s="7">
        <f t="shared" si="8"/>
        <v>0</v>
      </c>
      <c r="O18" s="27"/>
      <c r="P18" s="7">
        <f t="shared" si="9"/>
        <v>0</v>
      </c>
      <c r="Q18" s="6"/>
      <c r="R18" s="7">
        <f t="shared" si="10"/>
        <v>0</v>
      </c>
      <c r="S18" s="6"/>
      <c r="T18" s="7">
        <f t="shared" si="11"/>
        <v>0</v>
      </c>
      <c r="U18" s="8">
        <f t="shared" si="12"/>
        <v>0</v>
      </c>
      <c r="V18" s="6">
        <f t="shared" si="1"/>
        <v>8</v>
      </c>
      <c r="W18" s="6">
        <f t="shared" si="2"/>
        <v>0</v>
      </c>
      <c r="X18" s="18">
        <f t="shared" si="3"/>
        <v>0</v>
      </c>
    </row>
    <row r="19" spans="1:24" x14ac:dyDescent="0.2">
      <c r="A19" s="5">
        <f t="shared" si="0"/>
        <v>9</v>
      </c>
      <c r="B19" s="27"/>
      <c r="C19" s="27"/>
      <c r="D19" s="6"/>
      <c r="E19" s="6"/>
      <c r="F19" s="7">
        <f t="shared" si="4"/>
        <v>0</v>
      </c>
      <c r="G19" s="6"/>
      <c r="H19" s="7">
        <f t="shared" si="5"/>
        <v>0</v>
      </c>
      <c r="I19" s="6"/>
      <c r="J19" s="7">
        <f t="shared" si="6"/>
        <v>0</v>
      </c>
      <c r="K19" s="6"/>
      <c r="L19" s="7">
        <f t="shared" si="7"/>
        <v>0</v>
      </c>
      <c r="M19" s="6"/>
      <c r="N19" s="7">
        <f t="shared" si="8"/>
        <v>0</v>
      </c>
      <c r="O19" s="6"/>
      <c r="P19" s="7">
        <f t="shared" si="9"/>
        <v>0</v>
      </c>
      <c r="Q19" s="6"/>
      <c r="R19" s="7">
        <f t="shared" si="10"/>
        <v>0</v>
      </c>
      <c r="S19" s="6"/>
      <c r="T19" s="7">
        <f t="shared" si="11"/>
        <v>0</v>
      </c>
      <c r="U19" s="8">
        <f t="shared" si="12"/>
        <v>0</v>
      </c>
      <c r="V19" s="6">
        <f t="shared" si="1"/>
        <v>9</v>
      </c>
      <c r="W19" s="6">
        <f t="shared" si="2"/>
        <v>0</v>
      </c>
      <c r="X19" s="18">
        <f t="shared" si="3"/>
        <v>0</v>
      </c>
    </row>
    <row r="20" spans="1:24" x14ac:dyDescent="0.2">
      <c r="A20" s="5">
        <f t="shared" si="0"/>
        <v>10</v>
      </c>
      <c r="B20" s="27"/>
      <c r="C20" s="27"/>
      <c r="D20" s="6"/>
      <c r="E20" s="6"/>
      <c r="F20" s="7">
        <f t="shared" si="4"/>
        <v>0</v>
      </c>
      <c r="G20" s="6"/>
      <c r="H20" s="7"/>
      <c r="I20" s="6"/>
      <c r="J20" s="7">
        <f t="shared" si="6"/>
        <v>0</v>
      </c>
      <c r="K20" s="6"/>
      <c r="L20" s="7">
        <f t="shared" si="7"/>
        <v>0</v>
      </c>
      <c r="M20" s="6"/>
      <c r="N20" s="7">
        <f t="shared" si="8"/>
        <v>0</v>
      </c>
      <c r="O20" s="6"/>
      <c r="P20" s="7">
        <f t="shared" si="9"/>
        <v>0</v>
      </c>
      <c r="Q20" s="6"/>
      <c r="R20" s="7">
        <f t="shared" si="10"/>
        <v>0</v>
      </c>
      <c r="S20" s="6"/>
      <c r="T20" s="7">
        <f t="shared" si="11"/>
        <v>0</v>
      </c>
      <c r="U20" s="8">
        <f t="shared" si="12"/>
        <v>0</v>
      </c>
      <c r="V20" s="6">
        <f t="shared" si="1"/>
        <v>10</v>
      </c>
      <c r="W20" s="6">
        <f t="shared" si="2"/>
        <v>0</v>
      </c>
      <c r="X20" s="16">
        <f t="shared" si="3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7">
        <f t="shared" si="4"/>
        <v>0</v>
      </c>
      <c r="G21" s="6"/>
      <c r="H21" s="7">
        <f t="shared" ref="H21:H31" si="13">IF(G21=0,,($G$9-G21)*$G$7*100/$G$9)</f>
        <v>0</v>
      </c>
      <c r="I21" s="6"/>
      <c r="J21" s="7">
        <f t="shared" si="6"/>
        <v>0</v>
      </c>
      <c r="K21" s="6"/>
      <c r="L21" s="7">
        <f t="shared" si="7"/>
        <v>0</v>
      </c>
      <c r="M21" s="6"/>
      <c r="N21" s="7">
        <f t="shared" si="8"/>
        <v>0</v>
      </c>
      <c r="O21" s="6"/>
      <c r="P21" s="7">
        <f t="shared" si="9"/>
        <v>0</v>
      </c>
      <c r="Q21" s="6"/>
      <c r="R21" s="7">
        <f t="shared" si="10"/>
        <v>0</v>
      </c>
      <c r="S21" s="6"/>
      <c r="T21" s="7">
        <f t="shared" si="11"/>
        <v>0</v>
      </c>
      <c r="U21" s="8">
        <f t="shared" si="12"/>
        <v>0</v>
      </c>
      <c r="V21" s="6">
        <f t="shared" si="1"/>
        <v>11</v>
      </c>
      <c r="W21" s="6">
        <f t="shared" si="2"/>
        <v>0</v>
      </c>
      <c r="X21" s="18">
        <f t="shared" si="3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7">
        <f t="shared" si="4"/>
        <v>0</v>
      </c>
      <c r="G22" s="6"/>
      <c r="H22" s="7">
        <f t="shared" si="13"/>
        <v>0</v>
      </c>
      <c r="I22" s="6"/>
      <c r="J22" s="7">
        <f t="shared" si="6"/>
        <v>0</v>
      </c>
      <c r="K22" s="6"/>
      <c r="L22" s="7">
        <f t="shared" si="7"/>
        <v>0</v>
      </c>
      <c r="M22" s="6"/>
      <c r="N22" s="7">
        <f t="shared" si="8"/>
        <v>0</v>
      </c>
      <c r="O22" s="6"/>
      <c r="P22" s="7">
        <f t="shared" si="9"/>
        <v>0</v>
      </c>
      <c r="Q22" s="6"/>
      <c r="R22" s="7">
        <f t="shared" si="10"/>
        <v>0</v>
      </c>
      <c r="S22" s="6"/>
      <c r="T22" s="7">
        <f t="shared" si="11"/>
        <v>0</v>
      </c>
      <c r="U22" s="8">
        <f t="shared" si="12"/>
        <v>0</v>
      </c>
      <c r="V22" s="6">
        <f t="shared" si="1"/>
        <v>12</v>
      </c>
      <c r="W22" s="6">
        <f t="shared" si="2"/>
        <v>0</v>
      </c>
      <c r="X22" s="18">
        <f t="shared" si="3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4"/>
        <v>0</v>
      </c>
      <c r="G23" s="6"/>
      <c r="H23" s="7">
        <f t="shared" si="13"/>
        <v>0</v>
      </c>
      <c r="I23" s="6"/>
      <c r="J23" s="7">
        <f t="shared" si="6"/>
        <v>0</v>
      </c>
      <c r="K23" s="6"/>
      <c r="L23" s="7">
        <f t="shared" si="7"/>
        <v>0</v>
      </c>
      <c r="M23" s="6"/>
      <c r="N23" s="7">
        <f t="shared" si="8"/>
        <v>0</v>
      </c>
      <c r="O23" s="6"/>
      <c r="P23" s="7">
        <f t="shared" si="9"/>
        <v>0</v>
      </c>
      <c r="Q23" s="6"/>
      <c r="R23" s="7">
        <f t="shared" si="10"/>
        <v>0</v>
      </c>
      <c r="S23" s="6"/>
      <c r="T23" s="7">
        <f t="shared" si="11"/>
        <v>0</v>
      </c>
      <c r="U23" s="8">
        <f t="shared" si="12"/>
        <v>0</v>
      </c>
      <c r="V23" s="6">
        <f t="shared" si="1"/>
        <v>13</v>
      </c>
      <c r="W23" s="6">
        <f t="shared" si="2"/>
        <v>0</v>
      </c>
      <c r="X23" s="18">
        <f t="shared" si="3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>
        <f t="shared" si="4"/>
        <v>0</v>
      </c>
      <c r="G24" s="6"/>
      <c r="H24" s="7">
        <f t="shared" si="13"/>
        <v>0</v>
      </c>
      <c r="I24" s="6"/>
      <c r="J24" s="7">
        <f t="shared" si="6"/>
        <v>0</v>
      </c>
      <c r="K24" s="6"/>
      <c r="L24" s="7">
        <f t="shared" si="7"/>
        <v>0</v>
      </c>
      <c r="M24" s="6"/>
      <c r="N24" s="7">
        <f t="shared" si="8"/>
        <v>0</v>
      </c>
      <c r="O24" s="6"/>
      <c r="P24" s="7">
        <f t="shared" si="9"/>
        <v>0</v>
      </c>
      <c r="Q24" s="6"/>
      <c r="R24" s="7">
        <f t="shared" si="10"/>
        <v>0</v>
      </c>
      <c r="S24" s="6"/>
      <c r="T24" s="7">
        <f t="shared" si="11"/>
        <v>0</v>
      </c>
      <c r="U24" s="8">
        <f t="shared" si="12"/>
        <v>0</v>
      </c>
      <c r="V24" s="6">
        <f t="shared" si="1"/>
        <v>14</v>
      </c>
      <c r="W24" s="6">
        <f t="shared" si="2"/>
        <v>0</v>
      </c>
      <c r="X24" s="18">
        <f t="shared" si="3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>
        <f t="shared" si="4"/>
        <v>0</v>
      </c>
      <c r="G25" s="6"/>
      <c r="H25" s="7">
        <f t="shared" si="13"/>
        <v>0</v>
      </c>
      <c r="I25" s="6"/>
      <c r="J25" s="7">
        <f t="shared" si="6"/>
        <v>0</v>
      </c>
      <c r="K25" s="6"/>
      <c r="L25" s="7">
        <f t="shared" si="7"/>
        <v>0</v>
      </c>
      <c r="M25" s="6"/>
      <c r="N25" s="7">
        <f t="shared" si="8"/>
        <v>0</v>
      </c>
      <c r="O25" s="6"/>
      <c r="P25" s="7">
        <f t="shared" si="9"/>
        <v>0</v>
      </c>
      <c r="Q25" s="6"/>
      <c r="R25" s="7">
        <f t="shared" si="10"/>
        <v>0</v>
      </c>
      <c r="S25" s="6"/>
      <c r="T25" s="7">
        <f t="shared" si="11"/>
        <v>0</v>
      </c>
      <c r="U25" s="8">
        <f t="shared" si="12"/>
        <v>0</v>
      </c>
      <c r="V25" s="6">
        <f t="shared" si="1"/>
        <v>15</v>
      </c>
      <c r="W25" s="6">
        <f t="shared" si="2"/>
        <v>0</v>
      </c>
      <c r="X25" s="18">
        <f t="shared" si="3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 t="shared" si="4"/>
        <v>0</v>
      </c>
      <c r="G26" s="6"/>
      <c r="H26" s="7">
        <f t="shared" si="13"/>
        <v>0</v>
      </c>
      <c r="I26" s="6"/>
      <c r="J26" s="7">
        <f t="shared" si="6"/>
        <v>0</v>
      </c>
      <c r="K26" s="6"/>
      <c r="L26" s="7">
        <f t="shared" si="7"/>
        <v>0</v>
      </c>
      <c r="M26" s="6"/>
      <c r="N26" s="7">
        <f t="shared" si="8"/>
        <v>0</v>
      </c>
      <c r="O26" s="6"/>
      <c r="P26" s="7">
        <f t="shared" si="9"/>
        <v>0</v>
      </c>
      <c r="Q26" s="6"/>
      <c r="R26" s="7">
        <f t="shared" si="10"/>
        <v>0</v>
      </c>
      <c r="S26" s="6"/>
      <c r="T26" s="7">
        <f t="shared" si="11"/>
        <v>0</v>
      </c>
      <c r="U26" s="8">
        <f t="shared" si="12"/>
        <v>0</v>
      </c>
      <c r="V26" s="6">
        <f t="shared" si="1"/>
        <v>16</v>
      </c>
      <c r="W26" s="6">
        <f t="shared" si="2"/>
        <v>0</v>
      </c>
      <c r="X26" s="16">
        <f t="shared" si="3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>
        <f t="shared" si="4"/>
        <v>0</v>
      </c>
      <c r="G27" s="6"/>
      <c r="H27" s="7">
        <f t="shared" si="13"/>
        <v>0</v>
      </c>
      <c r="I27" s="6"/>
      <c r="J27" s="7">
        <f t="shared" si="6"/>
        <v>0</v>
      </c>
      <c r="K27" s="6"/>
      <c r="L27" s="7">
        <f t="shared" si="7"/>
        <v>0</v>
      </c>
      <c r="M27" s="6"/>
      <c r="N27" s="7">
        <f t="shared" si="8"/>
        <v>0</v>
      </c>
      <c r="O27" s="6"/>
      <c r="P27" s="7">
        <f t="shared" si="9"/>
        <v>0</v>
      </c>
      <c r="Q27" s="6"/>
      <c r="R27" s="7">
        <f t="shared" si="10"/>
        <v>0</v>
      </c>
      <c r="S27" s="6"/>
      <c r="T27" s="7">
        <f t="shared" si="11"/>
        <v>0</v>
      </c>
      <c r="U27" s="8">
        <f t="shared" si="12"/>
        <v>0</v>
      </c>
      <c r="V27" s="6">
        <f t="shared" si="1"/>
        <v>17</v>
      </c>
      <c r="W27" s="6">
        <f t="shared" si="2"/>
        <v>0</v>
      </c>
      <c r="X27" s="18">
        <f t="shared" si="3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>
        <f t="shared" si="4"/>
        <v>0</v>
      </c>
      <c r="G28" s="6"/>
      <c r="H28" s="7">
        <f t="shared" si="13"/>
        <v>0</v>
      </c>
      <c r="I28" s="6"/>
      <c r="J28" s="7">
        <f t="shared" si="6"/>
        <v>0</v>
      </c>
      <c r="K28" s="6"/>
      <c r="L28" s="7">
        <f t="shared" si="7"/>
        <v>0</v>
      </c>
      <c r="M28" s="6"/>
      <c r="N28" s="7">
        <f t="shared" si="8"/>
        <v>0</v>
      </c>
      <c r="O28" s="6"/>
      <c r="P28" s="7">
        <f t="shared" si="9"/>
        <v>0</v>
      </c>
      <c r="Q28" s="6"/>
      <c r="R28" s="7">
        <f t="shared" si="10"/>
        <v>0</v>
      </c>
      <c r="S28" s="6"/>
      <c r="T28" s="7">
        <f t="shared" si="11"/>
        <v>0</v>
      </c>
      <c r="U28" s="8">
        <f t="shared" si="12"/>
        <v>0</v>
      </c>
      <c r="V28" s="6">
        <f t="shared" si="1"/>
        <v>18</v>
      </c>
      <c r="W28" s="6">
        <f t="shared" si="2"/>
        <v>0</v>
      </c>
      <c r="X28" s="16">
        <f t="shared" si="3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 t="shared" si="4"/>
        <v>0</v>
      </c>
      <c r="G29" s="6"/>
      <c r="H29" s="7">
        <f t="shared" si="13"/>
        <v>0</v>
      </c>
      <c r="I29" s="6"/>
      <c r="J29" s="7">
        <f t="shared" si="6"/>
        <v>0</v>
      </c>
      <c r="K29" s="6"/>
      <c r="L29" s="7">
        <f t="shared" si="7"/>
        <v>0</v>
      </c>
      <c r="M29" s="6"/>
      <c r="N29" s="7">
        <f t="shared" si="8"/>
        <v>0</v>
      </c>
      <c r="O29" s="6"/>
      <c r="P29" s="7">
        <f t="shared" si="9"/>
        <v>0</v>
      </c>
      <c r="Q29" s="6"/>
      <c r="R29" s="7">
        <f t="shared" si="10"/>
        <v>0</v>
      </c>
      <c r="S29" s="6"/>
      <c r="T29" s="7">
        <f t="shared" si="11"/>
        <v>0</v>
      </c>
      <c r="U29" s="8">
        <f t="shared" si="12"/>
        <v>0</v>
      </c>
      <c r="V29" s="6">
        <f t="shared" si="1"/>
        <v>19</v>
      </c>
      <c r="W29" s="6">
        <f t="shared" si="2"/>
        <v>0</v>
      </c>
      <c r="X29" s="18">
        <f t="shared" si="3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>
        <f t="shared" si="4"/>
        <v>0</v>
      </c>
      <c r="G30" s="6"/>
      <c r="H30" s="7">
        <f t="shared" si="13"/>
        <v>0</v>
      </c>
      <c r="I30" s="6"/>
      <c r="J30" s="7">
        <f t="shared" si="6"/>
        <v>0</v>
      </c>
      <c r="K30" s="6"/>
      <c r="L30" s="7">
        <f t="shared" si="7"/>
        <v>0</v>
      </c>
      <c r="M30" s="6"/>
      <c r="N30" s="7">
        <f t="shared" si="8"/>
        <v>0</v>
      </c>
      <c r="O30" s="6"/>
      <c r="P30" s="7">
        <f t="shared" si="9"/>
        <v>0</v>
      </c>
      <c r="Q30" s="6"/>
      <c r="R30" s="7">
        <f t="shared" si="10"/>
        <v>0</v>
      </c>
      <c r="S30" s="6"/>
      <c r="T30" s="7">
        <f t="shared" si="11"/>
        <v>0</v>
      </c>
      <c r="U30" s="8">
        <f t="shared" si="12"/>
        <v>0</v>
      </c>
      <c r="V30" s="6">
        <f t="shared" si="1"/>
        <v>20</v>
      </c>
      <c r="W30" s="6">
        <f t="shared" si="2"/>
        <v>0</v>
      </c>
      <c r="X30" s="18">
        <f t="shared" si="3"/>
        <v>0</v>
      </c>
    </row>
    <row r="31" spans="1:24" x14ac:dyDescent="0.2">
      <c r="A31" s="5">
        <f t="shared" si="0"/>
        <v>21</v>
      </c>
      <c r="B31" s="6"/>
      <c r="C31" s="6"/>
      <c r="D31" s="6"/>
      <c r="E31" s="6"/>
      <c r="F31" s="7">
        <f t="shared" si="4"/>
        <v>0</v>
      </c>
      <c r="G31" s="6"/>
      <c r="H31" s="7">
        <f t="shared" si="13"/>
        <v>0</v>
      </c>
      <c r="I31" s="6"/>
      <c r="J31" s="7">
        <f t="shared" si="6"/>
        <v>0</v>
      </c>
      <c r="K31" s="6"/>
      <c r="L31" s="7">
        <f t="shared" si="7"/>
        <v>0</v>
      </c>
      <c r="M31" s="6"/>
      <c r="N31" s="7">
        <f t="shared" si="8"/>
        <v>0</v>
      </c>
      <c r="O31" s="6"/>
      <c r="P31" s="7">
        <f t="shared" si="9"/>
        <v>0</v>
      </c>
      <c r="Q31" s="6"/>
      <c r="R31" s="7">
        <f t="shared" si="10"/>
        <v>0</v>
      </c>
      <c r="S31" s="6"/>
      <c r="T31" s="7">
        <f t="shared" si="11"/>
        <v>0</v>
      </c>
      <c r="U31" s="8">
        <f t="shared" si="12"/>
        <v>0</v>
      </c>
      <c r="V31" s="6">
        <f t="shared" si="1"/>
        <v>21</v>
      </c>
      <c r="W31" s="6">
        <f t="shared" si="2"/>
        <v>0</v>
      </c>
      <c r="X31" s="18">
        <f t="shared" si="3"/>
        <v>0</v>
      </c>
    </row>
    <row r="32" spans="1:24" x14ac:dyDescent="0.2">
      <c r="A32" s="39" t="s">
        <v>11</v>
      </c>
      <c r="B32" s="39"/>
      <c r="C32" s="40"/>
      <c r="E32">
        <f>COUNTA(E11:E31)</f>
        <v>2</v>
      </c>
      <c r="G32">
        <f>COUNTA(G11:G31)</f>
        <v>2</v>
      </c>
      <c r="I32">
        <f>COUNTA(I11:I31)</f>
        <v>4</v>
      </c>
      <c r="K32">
        <f>COUNTA(K11:K31)</f>
        <v>0</v>
      </c>
      <c r="M32">
        <f>COUNTA(M11:M31)</f>
        <v>0</v>
      </c>
      <c r="O32">
        <f>COUNTA(O11:O31)</f>
        <v>0</v>
      </c>
      <c r="Q32">
        <f>COUNTA(Q11:Q31)</f>
        <v>0</v>
      </c>
    </row>
    <row r="33" spans="1:17" x14ac:dyDescent="0.2">
      <c r="A33" s="45" t="s">
        <v>19</v>
      </c>
      <c r="B33" s="45"/>
      <c r="C33" s="45"/>
      <c r="E33" s="15">
        <f>E32/$G$2</f>
        <v>0.5</v>
      </c>
      <c r="G33" s="15">
        <f>G32/$G$2</f>
        <v>0.5</v>
      </c>
      <c r="I33" s="15">
        <f>I32/$G$2</f>
        <v>1</v>
      </c>
      <c r="K33" s="15">
        <f>K32/$G$2</f>
        <v>0</v>
      </c>
      <c r="M33" s="15">
        <f>M32/$G$2</f>
        <v>0</v>
      </c>
      <c r="O33" s="15">
        <f>O32/$G$2</f>
        <v>0</v>
      </c>
      <c r="Q33" s="15">
        <f>Q32/$G$2</f>
        <v>0</v>
      </c>
    </row>
    <row r="42" spans="1:17" x14ac:dyDescent="0.2">
      <c r="N42" s="10"/>
    </row>
  </sheetData>
  <sortState xmlns:xlrd2="http://schemas.microsoft.com/office/spreadsheetml/2017/richdata2" ref="B11:U15">
    <sortCondition descending="1" ref="U11:U15"/>
  </sortState>
  <mergeCells count="37"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  <mergeCell ref="S6:T6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S7:T7"/>
    <mergeCell ref="S8:T8"/>
    <mergeCell ref="S9:T9"/>
    <mergeCell ref="Q9:R9"/>
    <mergeCell ref="A32:C32"/>
    <mergeCell ref="I9:J9"/>
    <mergeCell ref="K9:L9"/>
    <mergeCell ref="K8:L8"/>
    <mergeCell ref="O8:P8"/>
    <mergeCell ref="G9:H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8"/>
  <sheetViews>
    <sheetView zoomScale="113" zoomScaleNormal="11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U6" sqref="U6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2" ht="31" x14ac:dyDescent="0.35">
      <c r="A1" s="34" t="s">
        <v>29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22" x14ac:dyDescent="0.2">
      <c r="E2" s="44" t="s">
        <v>16</v>
      </c>
      <c r="F2" s="44"/>
      <c r="G2" s="14">
        <f>COUNTA(B11:B56)</f>
        <v>13</v>
      </c>
    </row>
    <row r="3" spans="1:22" x14ac:dyDescent="0.2">
      <c r="B3" s="2"/>
      <c r="E3" s="44" t="s">
        <v>17</v>
      </c>
      <c r="F3" s="44"/>
      <c r="G3" s="14">
        <f>COUNTA(E8:R8)</f>
        <v>3</v>
      </c>
    </row>
    <row r="4" spans="1:22" x14ac:dyDescent="0.2">
      <c r="B4" s="2"/>
      <c r="C4" s="3"/>
    </row>
    <row r="6" spans="1:22" x14ac:dyDescent="0.2">
      <c r="D6" s="1" t="s">
        <v>0</v>
      </c>
      <c r="E6" s="35" t="s">
        <v>109</v>
      </c>
      <c r="F6" s="35"/>
      <c r="G6" s="35" t="s">
        <v>139</v>
      </c>
      <c r="H6" s="35"/>
      <c r="I6" s="35" t="s">
        <v>173</v>
      </c>
      <c r="J6" s="35"/>
      <c r="K6" s="35"/>
      <c r="L6" s="35"/>
      <c r="M6" s="36"/>
      <c r="N6" s="37"/>
      <c r="O6" s="35"/>
      <c r="P6" s="35"/>
      <c r="Q6" s="35"/>
      <c r="R6" s="35"/>
    </row>
    <row r="7" spans="1:22" x14ac:dyDescent="0.2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36"/>
      <c r="L7" s="37"/>
      <c r="M7" s="36"/>
      <c r="N7" s="37"/>
      <c r="O7" s="36"/>
      <c r="P7" s="37"/>
      <c r="Q7" s="36"/>
      <c r="R7" s="37"/>
    </row>
    <row r="8" spans="1:22" x14ac:dyDescent="0.2">
      <c r="D8" s="1" t="s">
        <v>1</v>
      </c>
      <c r="E8" s="38">
        <v>45935</v>
      </c>
      <c r="F8" s="38"/>
      <c r="G8" s="52">
        <v>45955</v>
      </c>
      <c r="H8" s="53"/>
      <c r="I8" s="52">
        <v>45984</v>
      </c>
      <c r="J8" s="53"/>
      <c r="K8" s="52"/>
      <c r="L8" s="53"/>
      <c r="M8" s="52"/>
      <c r="N8" s="53"/>
      <c r="O8" s="38"/>
      <c r="P8" s="38"/>
      <c r="Q8" s="38"/>
      <c r="R8" s="38"/>
    </row>
    <row r="9" spans="1:22" x14ac:dyDescent="0.2">
      <c r="D9" s="1" t="s">
        <v>2</v>
      </c>
      <c r="E9" s="35">
        <v>2</v>
      </c>
      <c r="F9" s="35"/>
      <c r="G9" s="36">
        <v>6</v>
      </c>
      <c r="H9" s="37"/>
      <c r="I9" s="36">
        <v>13</v>
      </c>
      <c r="J9" s="37"/>
      <c r="K9" s="36"/>
      <c r="L9" s="37"/>
      <c r="M9" s="36"/>
      <c r="N9" s="37"/>
      <c r="O9" s="35"/>
      <c r="P9" s="35"/>
      <c r="Q9" s="35"/>
      <c r="R9" s="35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26">
        <f t="shared" ref="A11:A56" si="0">T11</f>
        <v>1</v>
      </c>
      <c r="B11" s="13" t="s">
        <v>113</v>
      </c>
      <c r="C11" s="13" t="s">
        <v>114</v>
      </c>
      <c r="D11" s="13" t="s">
        <v>112</v>
      </c>
      <c r="E11" s="13">
        <v>2</v>
      </c>
      <c r="F11" s="19">
        <v>2</v>
      </c>
      <c r="G11" s="27"/>
      <c r="H11" s="29">
        <f t="shared" ref="H11:H17" si="1">IF(G11=0,,($G$9-G11)*$G$7*100/$G$9)</f>
        <v>0</v>
      </c>
      <c r="I11" s="13">
        <v>2</v>
      </c>
      <c r="J11" s="19">
        <v>12</v>
      </c>
      <c r="K11" s="13"/>
      <c r="L11" s="19">
        <f t="shared" ref="L11:L23" si="2">IF(K11=0,,($K$9-K11)*$K$7*100/$K$9)</f>
        <v>0</v>
      </c>
      <c r="M11" s="6"/>
      <c r="N11" s="13">
        <f>IF(M11=0,,($M$9-M11)*$M$7*100/$M$9)</f>
        <v>0</v>
      </c>
      <c r="O11" s="27"/>
      <c r="P11" s="29">
        <f t="shared" ref="P11:P16" si="3">IF(O11=0,,($O$9-O11)*$O$7*100/$O$9)</f>
        <v>0</v>
      </c>
      <c r="Q11" s="6"/>
      <c r="R11" s="7">
        <f t="shared" ref="R11:R19" si="4">IF(Q11=0,,($Q$9-Q11)*$Q$7*100/$Q$9)</f>
        <v>0</v>
      </c>
      <c r="S11" s="8">
        <f t="shared" ref="S11:S23" si="5">SUM(F11+H11+J11+L11+N11+P11+R11)</f>
        <v>14</v>
      </c>
      <c r="T11" s="6">
        <f t="shared" ref="T11:T56" si="6">ROW(B11)-10</f>
        <v>1</v>
      </c>
      <c r="U11" s="6">
        <f t="shared" ref="U11:U56" si="7">COUNTA(E11,G11,I11,K11,M11,O11,Q11)</f>
        <v>2</v>
      </c>
      <c r="V11" s="16">
        <f t="shared" ref="V11:V56" si="8">U11/$G$3</f>
        <v>0.66666666666666663</v>
      </c>
    </row>
    <row r="12" spans="1:22" x14ac:dyDescent="0.2">
      <c r="A12" s="26">
        <f t="shared" si="0"/>
        <v>2</v>
      </c>
      <c r="B12" s="13" t="s">
        <v>199</v>
      </c>
      <c r="C12" s="13" t="s">
        <v>170</v>
      </c>
      <c r="D12" s="13" t="s">
        <v>217</v>
      </c>
      <c r="E12" s="13"/>
      <c r="F12" s="19">
        <f>IF(E12=0,,($E$9-E12)*$E$7*100/$E$9)</f>
        <v>0</v>
      </c>
      <c r="G12" s="13"/>
      <c r="H12" s="19">
        <f t="shared" si="1"/>
        <v>0</v>
      </c>
      <c r="I12" s="13">
        <v>1</v>
      </c>
      <c r="J12" s="19">
        <v>13</v>
      </c>
      <c r="K12" s="13"/>
      <c r="L12" s="19">
        <f t="shared" si="2"/>
        <v>0</v>
      </c>
      <c r="M12" s="6"/>
      <c r="N12" s="13">
        <f>IF(M12=0,,($M$9-M12)*$M$7*100/$M$9)</f>
        <v>0</v>
      </c>
      <c r="O12" s="27"/>
      <c r="P12" s="29">
        <f t="shared" si="3"/>
        <v>0</v>
      </c>
      <c r="Q12" s="6"/>
      <c r="R12" s="7">
        <f t="shared" si="4"/>
        <v>0</v>
      </c>
      <c r="S12" s="8">
        <f t="shared" si="5"/>
        <v>13</v>
      </c>
      <c r="T12" s="6">
        <f t="shared" si="6"/>
        <v>2</v>
      </c>
      <c r="U12" s="6">
        <f t="shared" si="7"/>
        <v>1</v>
      </c>
      <c r="V12" s="16">
        <f t="shared" si="8"/>
        <v>0.33333333333333331</v>
      </c>
    </row>
    <row r="13" spans="1:22" x14ac:dyDescent="0.2">
      <c r="A13" s="26">
        <f t="shared" si="0"/>
        <v>3</v>
      </c>
      <c r="B13" s="13" t="s">
        <v>110</v>
      </c>
      <c r="C13" s="13" t="s">
        <v>111</v>
      </c>
      <c r="D13" s="13" t="s">
        <v>112</v>
      </c>
      <c r="E13" s="13">
        <v>1</v>
      </c>
      <c r="F13" s="19">
        <v>4</v>
      </c>
      <c r="G13" s="13"/>
      <c r="H13" s="19">
        <f t="shared" si="1"/>
        <v>0</v>
      </c>
      <c r="I13" s="13">
        <v>7</v>
      </c>
      <c r="J13" s="19">
        <v>8</v>
      </c>
      <c r="K13" s="13"/>
      <c r="L13" s="19">
        <f t="shared" si="2"/>
        <v>0</v>
      </c>
      <c r="M13" s="6"/>
      <c r="N13" s="13">
        <f>IF(M13=0,,($M$9-M13)*$M$7*100/$M$9)</f>
        <v>0</v>
      </c>
      <c r="O13" s="27"/>
      <c r="P13" s="29">
        <f t="shared" si="3"/>
        <v>0</v>
      </c>
      <c r="Q13" s="6"/>
      <c r="R13" s="7">
        <f t="shared" si="4"/>
        <v>0</v>
      </c>
      <c r="S13" s="8">
        <f t="shared" si="5"/>
        <v>12</v>
      </c>
      <c r="T13" s="6">
        <f t="shared" si="6"/>
        <v>3</v>
      </c>
      <c r="U13" s="6">
        <f t="shared" si="7"/>
        <v>2</v>
      </c>
      <c r="V13" s="16">
        <f t="shared" si="8"/>
        <v>0.66666666666666663</v>
      </c>
    </row>
    <row r="14" spans="1:22" x14ac:dyDescent="0.2">
      <c r="A14" s="26">
        <f t="shared" si="0"/>
        <v>4</v>
      </c>
      <c r="B14" s="13" t="s">
        <v>220</v>
      </c>
      <c r="C14" s="13" t="s">
        <v>221</v>
      </c>
      <c r="D14" s="13" t="s">
        <v>136</v>
      </c>
      <c r="E14" s="13"/>
      <c r="F14" s="19">
        <f>IF(E14=0,,($E$9-E14)*$E$7*100/$E$9)</f>
        <v>0</v>
      </c>
      <c r="G14" s="13"/>
      <c r="H14" s="19">
        <f t="shared" si="1"/>
        <v>0</v>
      </c>
      <c r="I14" s="13">
        <v>3</v>
      </c>
      <c r="J14" s="19">
        <v>11</v>
      </c>
      <c r="K14" s="13"/>
      <c r="L14" s="19">
        <f t="shared" si="2"/>
        <v>0</v>
      </c>
      <c r="M14" s="6"/>
      <c r="N14" s="13">
        <f>IF(M14=0,,($M$9-M14)*$M$7*100/$M$9)</f>
        <v>0</v>
      </c>
      <c r="O14" s="27"/>
      <c r="P14" s="29">
        <f t="shared" si="3"/>
        <v>0</v>
      </c>
      <c r="Q14" s="6"/>
      <c r="R14" s="7">
        <f t="shared" si="4"/>
        <v>0</v>
      </c>
      <c r="S14" s="8">
        <f t="shared" si="5"/>
        <v>11</v>
      </c>
      <c r="T14" s="6">
        <f t="shared" si="6"/>
        <v>4</v>
      </c>
      <c r="U14" s="6">
        <f t="shared" si="7"/>
        <v>1</v>
      </c>
      <c r="V14" s="16">
        <f t="shared" si="8"/>
        <v>0.33333333333333331</v>
      </c>
    </row>
    <row r="15" spans="1:22" x14ac:dyDescent="0.2">
      <c r="A15" s="26">
        <f t="shared" si="0"/>
        <v>5</v>
      </c>
      <c r="B15" s="13" t="s">
        <v>218</v>
      </c>
      <c r="C15" s="13" t="s">
        <v>219</v>
      </c>
      <c r="D15" s="13" t="s">
        <v>68</v>
      </c>
      <c r="E15" s="13"/>
      <c r="F15" s="19"/>
      <c r="G15" s="13"/>
      <c r="H15" s="19">
        <f t="shared" si="1"/>
        <v>0</v>
      </c>
      <c r="I15" s="13">
        <v>3</v>
      </c>
      <c r="J15" s="19">
        <v>11</v>
      </c>
      <c r="K15" s="13"/>
      <c r="L15" s="19">
        <f t="shared" si="2"/>
        <v>0</v>
      </c>
      <c r="M15" s="6"/>
      <c r="N15" s="13"/>
      <c r="O15" s="27"/>
      <c r="P15" s="29">
        <f t="shared" si="3"/>
        <v>0</v>
      </c>
      <c r="Q15" s="6"/>
      <c r="R15" s="7">
        <f t="shared" si="4"/>
        <v>0</v>
      </c>
      <c r="S15" s="8">
        <f t="shared" si="5"/>
        <v>11</v>
      </c>
      <c r="T15" s="6">
        <f t="shared" si="6"/>
        <v>5</v>
      </c>
      <c r="U15" s="6">
        <f t="shared" si="7"/>
        <v>1</v>
      </c>
      <c r="V15" s="16">
        <f t="shared" si="8"/>
        <v>0.33333333333333331</v>
      </c>
    </row>
    <row r="16" spans="1:22" x14ac:dyDescent="0.2">
      <c r="A16" s="26">
        <f t="shared" si="0"/>
        <v>6</v>
      </c>
      <c r="B16" s="27" t="s">
        <v>222</v>
      </c>
      <c r="C16" s="27" t="s">
        <v>223</v>
      </c>
      <c r="D16" s="27" t="s">
        <v>112</v>
      </c>
      <c r="E16" s="6"/>
      <c r="F16" s="29">
        <f t="shared" ref="F16:F23" si="9">IF(E16=0,,($E$9-E16)*$E$7*100/$E$9)</f>
        <v>0</v>
      </c>
      <c r="G16" s="6"/>
      <c r="H16" s="29">
        <f t="shared" si="1"/>
        <v>0</v>
      </c>
      <c r="I16" s="13">
        <v>5</v>
      </c>
      <c r="J16" s="19">
        <v>10</v>
      </c>
      <c r="K16" s="13"/>
      <c r="L16" s="19">
        <f t="shared" si="2"/>
        <v>0</v>
      </c>
      <c r="M16" s="6"/>
      <c r="N16" s="13">
        <f t="shared" ref="N16:N22" si="10">IF(M16=0,,($M$9-M16)*$M$7*100/$M$9)</f>
        <v>0</v>
      </c>
      <c r="O16" s="27"/>
      <c r="P16" s="29">
        <f t="shared" si="3"/>
        <v>0</v>
      </c>
      <c r="Q16" s="6"/>
      <c r="R16" s="7">
        <f t="shared" si="4"/>
        <v>0</v>
      </c>
      <c r="S16" s="8">
        <f t="shared" si="5"/>
        <v>10</v>
      </c>
      <c r="T16" s="6">
        <f t="shared" si="6"/>
        <v>6</v>
      </c>
      <c r="U16" s="6">
        <f t="shared" si="7"/>
        <v>1</v>
      </c>
      <c r="V16" s="16">
        <f t="shared" si="8"/>
        <v>0.33333333333333331</v>
      </c>
    </row>
    <row r="17" spans="1:22" x14ac:dyDescent="0.2">
      <c r="A17" s="26">
        <f t="shared" si="0"/>
        <v>7</v>
      </c>
      <c r="B17" s="13" t="s">
        <v>224</v>
      </c>
      <c r="C17" s="13" t="s">
        <v>225</v>
      </c>
      <c r="D17" s="13" t="s">
        <v>136</v>
      </c>
      <c r="E17" s="13"/>
      <c r="F17" s="19">
        <f t="shared" si="9"/>
        <v>0</v>
      </c>
      <c r="G17" s="13"/>
      <c r="H17" s="19">
        <f t="shared" si="1"/>
        <v>0</v>
      </c>
      <c r="I17" s="13">
        <v>6</v>
      </c>
      <c r="J17" s="19">
        <v>9</v>
      </c>
      <c r="K17" s="13"/>
      <c r="L17" s="19">
        <f t="shared" si="2"/>
        <v>0</v>
      </c>
      <c r="M17" s="6"/>
      <c r="N17" s="13">
        <f t="shared" si="10"/>
        <v>0</v>
      </c>
      <c r="O17" s="27"/>
      <c r="P17" s="29"/>
      <c r="Q17" s="6"/>
      <c r="R17" s="7">
        <f t="shared" si="4"/>
        <v>0</v>
      </c>
      <c r="S17" s="8">
        <f t="shared" si="5"/>
        <v>9</v>
      </c>
      <c r="T17" s="6">
        <f t="shared" si="6"/>
        <v>7</v>
      </c>
      <c r="U17" s="6">
        <f t="shared" si="7"/>
        <v>1</v>
      </c>
      <c r="V17" s="16">
        <f t="shared" si="8"/>
        <v>0.33333333333333331</v>
      </c>
    </row>
    <row r="18" spans="1:22" x14ac:dyDescent="0.2">
      <c r="A18" s="26">
        <f t="shared" si="0"/>
        <v>8</v>
      </c>
      <c r="B18" s="13" t="s">
        <v>144</v>
      </c>
      <c r="C18" s="13" t="s">
        <v>145</v>
      </c>
      <c r="D18" s="13" t="s">
        <v>136</v>
      </c>
      <c r="E18" s="13"/>
      <c r="F18" s="19">
        <f t="shared" si="9"/>
        <v>0</v>
      </c>
      <c r="G18" s="13">
        <v>6</v>
      </c>
      <c r="H18" s="19">
        <v>2</v>
      </c>
      <c r="I18" s="13">
        <v>9</v>
      </c>
      <c r="J18" s="19">
        <v>6</v>
      </c>
      <c r="K18" s="27"/>
      <c r="L18" s="19">
        <f t="shared" si="2"/>
        <v>0</v>
      </c>
      <c r="M18" s="6"/>
      <c r="N18" s="13">
        <f t="shared" si="10"/>
        <v>0</v>
      </c>
      <c r="O18" s="27"/>
      <c r="P18" s="29">
        <f t="shared" ref="P18:P23" si="11">IF(O18=0,,($O$9-O18)*$O$7*100/$O$9)</f>
        <v>0</v>
      </c>
      <c r="Q18" s="6"/>
      <c r="R18" s="7">
        <f t="shared" si="4"/>
        <v>0</v>
      </c>
      <c r="S18" s="8">
        <f t="shared" si="5"/>
        <v>8</v>
      </c>
      <c r="T18" s="6">
        <f t="shared" si="6"/>
        <v>8</v>
      </c>
      <c r="U18" s="6">
        <f t="shared" si="7"/>
        <v>2</v>
      </c>
      <c r="V18" s="16">
        <f t="shared" si="8"/>
        <v>0.66666666666666663</v>
      </c>
    </row>
    <row r="19" spans="1:22" x14ac:dyDescent="0.2">
      <c r="A19" s="26">
        <f t="shared" si="0"/>
        <v>9</v>
      </c>
      <c r="B19" s="27" t="s">
        <v>226</v>
      </c>
      <c r="C19" s="27" t="s">
        <v>227</v>
      </c>
      <c r="D19" s="27" t="s">
        <v>136</v>
      </c>
      <c r="E19" s="27"/>
      <c r="F19" s="29">
        <f t="shared" si="9"/>
        <v>0</v>
      </c>
      <c r="G19" s="13"/>
      <c r="H19" s="19">
        <f>IF(G19=0,,($G$9-G19)*$G$7*100/$G$9)</f>
        <v>0</v>
      </c>
      <c r="I19" s="13">
        <v>8</v>
      </c>
      <c r="J19" s="19">
        <v>7</v>
      </c>
      <c r="K19" s="13"/>
      <c r="L19" s="19">
        <f t="shared" si="2"/>
        <v>0</v>
      </c>
      <c r="M19" s="6"/>
      <c r="N19" s="13">
        <f t="shared" si="10"/>
        <v>0</v>
      </c>
      <c r="O19" s="27"/>
      <c r="P19" s="29">
        <f t="shared" si="11"/>
        <v>0</v>
      </c>
      <c r="Q19" s="6"/>
      <c r="R19" s="7">
        <f t="shared" si="4"/>
        <v>0</v>
      </c>
      <c r="S19" s="8">
        <f t="shared" si="5"/>
        <v>7</v>
      </c>
      <c r="T19" s="6">
        <f t="shared" si="6"/>
        <v>9</v>
      </c>
      <c r="U19" s="6">
        <f t="shared" si="7"/>
        <v>1</v>
      </c>
      <c r="V19" s="16">
        <f t="shared" si="8"/>
        <v>0.33333333333333331</v>
      </c>
    </row>
    <row r="20" spans="1:22" x14ac:dyDescent="0.2">
      <c r="A20" s="26">
        <f t="shared" si="0"/>
        <v>10</v>
      </c>
      <c r="B20" s="13" t="s">
        <v>228</v>
      </c>
      <c r="C20" s="13" t="s">
        <v>229</v>
      </c>
      <c r="D20" s="13" t="s">
        <v>136</v>
      </c>
      <c r="E20" s="13"/>
      <c r="F20" s="19">
        <f t="shared" si="9"/>
        <v>0</v>
      </c>
      <c r="G20" s="13"/>
      <c r="H20" s="19">
        <f>IF(G20=0,,($G$9-G20)*$G$7*100/$G$9)</f>
        <v>0</v>
      </c>
      <c r="I20" s="13">
        <v>10</v>
      </c>
      <c r="J20" s="19">
        <v>5</v>
      </c>
      <c r="K20" s="13"/>
      <c r="L20" s="19">
        <f t="shared" si="2"/>
        <v>0</v>
      </c>
      <c r="M20" s="6"/>
      <c r="N20" s="13">
        <f t="shared" si="10"/>
        <v>0</v>
      </c>
      <c r="O20" s="6"/>
      <c r="P20" s="29">
        <f t="shared" si="11"/>
        <v>0</v>
      </c>
      <c r="Q20" s="6"/>
      <c r="R20" s="7"/>
      <c r="S20" s="8">
        <f t="shared" si="5"/>
        <v>5</v>
      </c>
      <c r="T20" s="6">
        <f t="shared" si="6"/>
        <v>10</v>
      </c>
      <c r="U20" s="6">
        <f t="shared" si="7"/>
        <v>1</v>
      </c>
      <c r="V20" s="16">
        <f t="shared" si="8"/>
        <v>0.33333333333333331</v>
      </c>
    </row>
    <row r="21" spans="1:22" x14ac:dyDescent="0.2">
      <c r="A21" s="26">
        <f t="shared" si="0"/>
        <v>11</v>
      </c>
      <c r="B21" s="13" t="s">
        <v>230</v>
      </c>
      <c r="C21" s="13" t="s">
        <v>231</v>
      </c>
      <c r="D21" s="13" t="s">
        <v>68</v>
      </c>
      <c r="E21" s="13"/>
      <c r="F21" s="19">
        <f t="shared" si="9"/>
        <v>0</v>
      </c>
      <c r="G21" s="13"/>
      <c r="H21" s="19">
        <f>IF(G21=0,,($G$9-G21)*$G$7*100/$G$9)</f>
        <v>0</v>
      </c>
      <c r="I21" s="13">
        <v>11</v>
      </c>
      <c r="J21" s="19">
        <v>4</v>
      </c>
      <c r="K21" s="13"/>
      <c r="L21" s="19">
        <f t="shared" si="2"/>
        <v>0</v>
      </c>
      <c r="M21" s="6"/>
      <c r="N21" s="13">
        <f t="shared" si="10"/>
        <v>0</v>
      </c>
      <c r="O21" s="27"/>
      <c r="P21" s="29">
        <f t="shared" si="11"/>
        <v>0</v>
      </c>
      <c r="Q21" s="6"/>
      <c r="R21" s="7">
        <f>IF(Q21=0,,($Q$9-Q21)*$Q$7*100/$Q$9)</f>
        <v>0</v>
      </c>
      <c r="S21" s="8">
        <f t="shared" si="5"/>
        <v>4</v>
      </c>
      <c r="T21" s="6">
        <f t="shared" si="6"/>
        <v>11</v>
      </c>
      <c r="U21" s="6">
        <f t="shared" si="7"/>
        <v>1</v>
      </c>
      <c r="V21" s="16">
        <f t="shared" si="8"/>
        <v>0.33333333333333331</v>
      </c>
    </row>
    <row r="22" spans="1:22" x14ac:dyDescent="0.2">
      <c r="A22" s="26">
        <f t="shared" si="0"/>
        <v>12</v>
      </c>
      <c r="B22" s="27" t="s">
        <v>232</v>
      </c>
      <c r="C22" s="27" t="s">
        <v>233</v>
      </c>
      <c r="D22" s="27" t="s">
        <v>234</v>
      </c>
      <c r="E22" s="6"/>
      <c r="F22" s="29">
        <f t="shared" si="9"/>
        <v>0</v>
      </c>
      <c r="G22" s="6"/>
      <c r="H22" s="29">
        <f>IF(G22=0,,($G$9-G22)*$G$7*100/$G$9)</f>
        <v>0</v>
      </c>
      <c r="I22" s="13">
        <v>12</v>
      </c>
      <c r="J22" s="19">
        <v>3</v>
      </c>
      <c r="K22" s="13"/>
      <c r="L22" s="19">
        <f t="shared" si="2"/>
        <v>0</v>
      </c>
      <c r="M22" s="6"/>
      <c r="N22" s="13">
        <f t="shared" si="10"/>
        <v>0</v>
      </c>
      <c r="O22" s="27"/>
      <c r="P22" s="29">
        <f t="shared" si="11"/>
        <v>0</v>
      </c>
      <c r="Q22" s="6"/>
      <c r="R22" s="7">
        <f>IF(Q22=0,,($Q$9-Q22)*$Q$7*100/$Q$9)</f>
        <v>0</v>
      </c>
      <c r="S22" s="8">
        <f t="shared" si="5"/>
        <v>3</v>
      </c>
      <c r="T22" s="6">
        <f t="shared" si="6"/>
        <v>12</v>
      </c>
      <c r="U22" s="6">
        <f>COUNTA(E22,G22,I22,K22,M22,O22,#REF!)</f>
        <v>2</v>
      </c>
      <c r="V22" s="16">
        <f t="shared" si="8"/>
        <v>0.66666666666666663</v>
      </c>
    </row>
    <row r="23" spans="1:22" x14ac:dyDescent="0.2">
      <c r="A23" s="26">
        <f t="shared" si="0"/>
        <v>13</v>
      </c>
      <c r="B23" s="27" t="s">
        <v>235</v>
      </c>
      <c r="C23" s="27" t="s">
        <v>236</v>
      </c>
      <c r="D23" s="27" t="s">
        <v>68</v>
      </c>
      <c r="E23" s="6"/>
      <c r="F23" s="29">
        <f t="shared" si="9"/>
        <v>0</v>
      </c>
      <c r="G23" s="6"/>
      <c r="H23" s="29">
        <f>IF(G23=0,,($G$9-G23)*$G$7*100/$G$9)</f>
        <v>0</v>
      </c>
      <c r="I23" s="13">
        <v>13</v>
      </c>
      <c r="J23" s="19">
        <v>2</v>
      </c>
      <c r="K23" s="13"/>
      <c r="L23" s="19">
        <f t="shared" si="2"/>
        <v>0</v>
      </c>
      <c r="M23" s="6"/>
      <c r="N23" s="13"/>
      <c r="O23" s="27"/>
      <c r="P23" s="29">
        <f t="shared" si="11"/>
        <v>0</v>
      </c>
      <c r="R23" s="7">
        <f>IF(Q22=0,,($Q$9-Q22)*$Q$7*100/$Q$9)</f>
        <v>0</v>
      </c>
      <c r="S23" s="8">
        <f t="shared" si="5"/>
        <v>2</v>
      </c>
      <c r="T23" s="6">
        <f t="shared" si="6"/>
        <v>13</v>
      </c>
      <c r="U23" s="6">
        <f>COUNTA(E23,G23,I23,K23,M23,O23,Q22)</f>
        <v>1</v>
      </c>
      <c r="V23" s="16">
        <f t="shared" si="8"/>
        <v>0.33333333333333331</v>
      </c>
    </row>
    <row r="24" spans="1:22" x14ac:dyDescent="0.2">
      <c r="A24" s="26">
        <f t="shared" si="0"/>
        <v>14</v>
      </c>
      <c r="B24" s="13"/>
      <c r="C24" s="13"/>
      <c r="D24" s="13"/>
      <c r="E24" s="13"/>
      <c r="F24" s="19">
        <f t="shared" ref="F24:F28" si="12">IF(E24=0,,($E$9-E24)*$E$7*100/$E$9)</f>
        <v>0</v>
      </c>
      <c r="G24" s="13"/>
      <c r="H24" s="19">
        <f t="shared" ref="H24:H40" si="13">IF(G24=0,,($G$9-G24)*$G$7*100/$G$9)</f>
        <v>0</v>
      </c>
      <c r="I24" s="13"/>
      <c r="J24" s="19">
        <f t="shared" ref="J24:J42" si="14">IF(I24=0,,($I$9-I24)*$I$7*100/$I$9)</f>
        <v>0</v>
      </c>
      <c r="K24" s="13"/>
      <c r="L24" s="19">
        <f t="shared" ref="L24:L28" si="15">IF(K24=0,,($K$9-K24)*$K$7*100/$K$9)</f>
        <v>0</v>
      </c>
      <c r="M24" s="6"/>
      <c r="N24" s="13">
        <f t="shared" ref="N24:N49" si="16">IF(M24=0,,($M$9-M24)*$M$7*100/$M$9)</f>
        <v>0</v>
      </c>
      <c r="O24" s="13"/>
      <c r="P24" s="29">
        <f t="shared" ref="P24:P29" si="17">IF(O24=0,,($O$9-O24)*$O$7*100/$O$9)</f>
        <v>0</v>
      </c>
      <c r="Q24" s="6"/>
      <c r="R24" s="7">
        <f t="shared" ref="R24:R49" si="18">IF(Q24=0,,($Q$9-Q24)*$Q$7*100/$Q$9)</f>
        <v>0</v>
      </c>
      <c r="S24" s="8">
        <f t="shared" ref="S24:S56" si="19">SUM(F24+H24+J24+L24+N24+P24+R24)</f>
        <v>0</v>
      </c>
      <c r="T24" s="6">
        <f t="shared" si="6"/>
        <v>14</v>
      </c>
      <c r="U24" s="6">
        <f t="shared" si="7"/>
        <v>0</v>
      </c>
      <c r="V24" s="16">
        <f t="shared" si="8"/>
        <v>0</v>
      </c>
    </row>
    <row r="25" spans="1:22" x14ac:dyDescent="0.2">
      <c r="A25" s="26">
        <f t="shared" si="0"/>
        <v>15</v>
      </c>
      <c r="B25" s="13"/>
      <c r="C25" s="13"/>
      <c r="D25" s="13"/>
      <c r="E25" s="13"/>
      <c r="F25" s="19">
        <f t="shared" si="12"/>
        <v>0</v>
      </c>
      <c r="G25" s="13"/>
      <c r="H25" s="19">
        <f t="shared" si="13"/>
        <v>0</v>
      </c>
      <c r="I25" s="13"/>
      <c r="J25" s="19">
        <f t="shared" si="14"/>
        <v>0</v>
      </c>
      <c r="K25" s="13"/>
      <c r="L25" s="19">
        <f t="shared" si="15"/>
        <v>0</v>
      </c>
      <c r="M25" s="6"/>
      <c r="N25" s="13">
        <f t="shared" si="16"/>
        <v>0</v>
      </c>
      <c r="O25" s="27"/>
      <c r="P25" s="29">
        <f t="shared" si="17"/>
        <v>0</v>
      </c>
      <c r="Q25" s="6"/>
      <c r="R25" s="7">
        <f t="shared" si="18"/>
        <v>0</v>
      </c>
      <c r="S25" s="8">
        <f t="shared" si="19"/>
        <v>0</v>
      </c>
      <c r="T25" s="6">
        <f t="shared" si="6"/>
        <v>15</v>
      </c>
      <c r="U25" s="6">
        <f t="shared" si="7"/>
        <v>0</v>
      </c>
      <c r="V25" s="16">
        <f t="shared" si="8"/>
        <v>0</v>
      </c>
    </row>
    <row r="26" spans="1:22" x14ac:dyDescent="0.2">
      <c r="A26" s="26">
        <f t="shared" si="0"/>
        <v>16</v>
      </c>
      <c r="B26" s="27"/>
      <c r="C26" s="33"/>
      <c r="D26" s="27"/>
      <c r="E26" s="6"/>
      <c r="F26" s="29">
        <f t="shared" si="12"/>
        <v>0</v>
      </c>
      <c r="G26" s="6"/>
      <c r="H26" s="29">
        <f t="shared" si="13"/>
        <v>0</v>
      </c>
      <c r="I26" s="13"/>
      <c r="J26" s="19">
        <f t="shared" si="14"/>
        <v>0</v>
      </c>
      <c r="K26" s="13"/>
      <c r="L26" s="19">
        <f t="shared" si="15"/>
        <v>0</v>
      </c>
      <c r="M26" s="6"/>
      <c r="N26" s="13">
        <f t="shared" si="16"/>
        <v>0</v>
      </c>
      <c r="O26" s="13"/>
      <c r="P26" s="29">
        <f t="shared" si="17"/>
        <v>0</v>
      </c>
      <c r="Q26" s="6"/>
      <c r="R26" s="7">
        <f t="shared" si="18"/>
        <v>0</v>
      </c>
      <c r="S26" s="8">
        <f t="shared" si="19"/>
        <v>0</v>
      </c>
      <c r="T26" s="6">
        <f t="shared" si="6"/>
        <v>16</v>
      </c>
      <c r="U26" s="6">
        <f t="shared" si="7"/>
        <v>0</v>
      </c>
      <c r="V26" s="16">
        <f t="shared" si="8"/>
        <v>0</v>
      </c>
    </row>
    <row r="27" spans="1:22" x14ac:dyDescent="0.2">
      <c r="A27" s="26">
        <f t="shared" si="0"/>
        <v>17</v>
      </c>
      <c r="B27" s="13"/>
      <c r="C27" s="13"/>
      <c r="D27" s="13"/>
      <c r="E27" s="13"/>
      <c r="F27" s="19">
        <f t="shared" si="12"/>
        <v>0</v>
      </c>
      <c r="G27" s="13"/>
      <c r="H27" s="19">
        <f t="shared" si="13"/>
        <v>0</v>
      </c>
      <c r="I27" s="13"/>
      <c r="J27" s="19">
        <f t="shared" si="14"/>
        <v>0</v>
      </c>
      <c r="K27" s="13"/>
      <c r="L27" s="19">
        <f t="shared" si="15"/>
        <v>0</v>
      </c>
      <c r="M27" s="6"/>
      <c r="N27" s="13">
        <f t="shared" si="16"/>
        <v>0</v>
      </c>
      <c r="O27" s="6"/>
      <c r="P27" s="29">
        <f t="shared" si="17"/>
        <v>0</v>
      </c>
      <c r="Q27" s="6"/>
      <c r="R27" s="7">
        <f t="shared" si="18"/>
        <v>0</v>
      </c>
      <c r="S27" s="8">
        <f t="shared" si="19"/>
        <v>0</v>
      </c>
      <c r="T27" s="6">
        <f t="shared" si="6"/>
        <v>17</v>
      </c>
      <c r="U27" s="6">
        <f t="shared" si="7"/>
        <v>0</v>
      </c>
      <c r="V27" s="16">
        <f t="shared" si="8"/>
        <v>0</v>
      </c>
    </row>
    <row r="28" spans="1:22" x14ac:dyDescent="0.2">
      <c r="A28" s="26">
        <f t="shared" si="0"/>
        <v>18</v>
      </c>
      <c r="B28" s="13"/>
      <c r="C28" s="13"/>
      <c r="D28" s="13"/>
      <c r="E28" s="13"/>
      <c r="F28" s="19">
        <f t="shared" si="12"/>
        <v>0</v>
      </c>
      <c r="G28" s="13"/>
      <c r="H28" s="19">
        <f t="shared" si="13"/>
        <v>0</v>
      </c>
      <c r="I28" s="13"/>
      <c r="J28" s="19">
        <f t="shared" si="14"/>
        <v>0</v>
      </c>
      <c r="K28" s="13"/>
      <c r="L28" s="19">
        <f t="shared" si="15"/>
        <v>0</v>
      </c>
      <c r="M28" s="6"/>
      <c r="N28" s="13">
        <f t="shared" si="16"/>
        <v>0</v>
      </c>
      <c r="O28" s="13"/>
      <c r="P28" s="29"/>
      <c r="Q28" s="6"/>
      <c r="R28" s="7">
        <f t="shared" si="18"/>
        <v>0</v>
      </c>
      <c r="S28" s="8">
        <f t="shared" si="19"/>
        <v>0</v>
      </c>
      <c r="T28" s="6">
        <f t="shared" si="6"/>
        <v>18</v>
      </c>
      <c r="U28" s="6">
        <f t="shared" si="7"/>
        <v>0</v>
      </c>
      <c r="V28" s="16">
        <f t="shared" si="8"/>
        <v>0</v>
      </c>
    </row>
    <row r="29" spans="1:22" x14ac:dyDescent="0.2">
      <c r="A29" s="26">
        <f t="shared" si="0"/>
        <v>19</v>
      </c>
      <c r="B29" s="13"/>
      <c r="C29" s="13"/>
      <c r="D29" s="13"/>
      <c r="E29" s="13"/>
      <c r="F29" s="19"/>
      <c r="G29" s="13"/>
      <c r="H29" s="19">
        <f t="shared" si="13"/>
        <v>0</v>
      </c>
      <c r="I29" s="13"/>
      <c r="J29" s="19">
        <f t="shared" si="14"/>
        <v>0</v>
      </c>
      <c r="K29" s="13"/>
      <c r="L29" s="19">
        <v>0</v>
      </c>
      <c r="M29" s="6"/>
      <c r="N29" s="13">
        <f t="shared" si="16"/>
        <v>0</v>
      </c>
      <c r="O29" s="27"/>
      <c r="P29" s="29">
        <f t="shared" si="17"/>
        <v>0</v>
      </c>
      <c r="Q29" s="6"/>
      <c r="R29" s="7">
        <f t="shared" si="18"/>
        <v>0</v>
      </c>
      <c r="S29" s="8">
        <f t="shared" si="19"/>
        <v>0</v>
      </c>
      <c r="T29" s="6">
        <f t="shared" si="6"/>
        <v>19</v>
      </c>
      <c r="U29" s="6">
        <f t="shared" si="7"/>
        <v>0</v>
      </c>
      <c r="V29" s="16">
        <f t="shared" si="8"/>
        <v>0</v>
      </c>
    </row>
    <row r="30" spans="1:22" x14ac:dyDescent="0.2">
      <c r="A30" s="27">
        <f t="shared" si="0"/>
        <v>20</v>
      </c>
      <c r="B30" s="13"/>
      <c r="C30" s="13"/>
      <c r="D30" s="13"/>
      <c r="E30" s="13"/>
      <c r="F30" s="19">
        <f t="shared" ref="F30:F49" si="20">IF(E30=0,,($E$9-E30)*$E$7*100/$E$9)</f>
        <v>0</v>
      </c>
      <c r="G30" s="13"/>
      <c r="H30" s="19">
        <f t="shared" si="13"/>
        <v>0</v>
      </c>
      <c r="I30" s="13"/>
      <c r="J30" s="19">
        <f t="shared" si="14"/>
        <v>0</v>
      </c>
      <c r="K30" s="13"/>
      <c r="L30" s="19">
        <f t="shared" ref="L30:L49" si="21">IF(K30=0,,($K$9-K30)*$K$7*100/$K$9)</f>
        <v>0</v>
      </c>
      <c r="M30" s="6"/>
      <c r="N30" s="13">
        <f t="shared" si="16"/>
        <v>0</v>
      </c>
      <c r="O30" s="13"/>
      <c r="P30" s="29"/>
      <c r="Q30" s="6"/>
      <c r="R30" s="7">
        <f t="shared" si="18"/>
        <v>0</v>
      </c>
      <c r="S30" s="8">
        <f t="shared" si="19"/>
        <v>0</v>
      </c>
      <c r="T30" s="6">
        <f t="shared" si="6"/>
        <v>20</v>
      </c>
      <c r="U30" s="6">
        <f t="shared" si="7"/>
        <v>0</v>
      </c>
      <c r="V30" s="16">
        <f t="shared" si="8"/>
        <v>0</v>
      </c>
    </row>
    <row r="31" spans="1:22" x14ac:dyDescent="0.2">
      <c r="A31" s="26">
        <f t="shared" si="0"/>
        <v>21</v>
      </c>
      <c r="B31" s="27"/>
      <c r="C31" s="27"/>
      <c r="D31" s="27"/>
      <c r="E31" s="6"/>
      <c r="F31" s="29">
        <f t="shared" si="20"/>
        <v>0</v>
      </c>
      <c r="G31" s="6"/>
      <c r="H31" s="29">
        <f t="shared" si="13"/>
        <v>0</v>
      </c>
      <c r="I31" s="13"/>
      <c r="J31" s="19">
        <f t="shared" si="14"/>
        <v>0</v>
      </c>
      <c r="K31" s="13"/>
      <c r="L31" s="19">
        <f t="shared" si="21"/>
        <v>0</v>
      </c>
      <c r="M31" s="6"/>
      <c r="N31" s="13">
        <f t="shared" si="16"/>
        <v>0</v>
      </c>
      <c r="O31" s="13"/>
      <c r="P31" s="29">
        <f t="shared" ref="P31:P49" si="22">IF(O31=0,,($O$9-O31)*$O$7*100/$O$9)</f>
        <v>0</v>
      </c>
      <c r="Q31" s="6"/>
      <c r="R31" s="7">
        <f t="shared" si="18"/>
        <v>0</v>
      </c>
      <c r="S31" s="8">
        <f t="shared" si="19"/>
        <v>0</v>
      </c>
      <c r="T31" s="6">
        <f t="shared" si="6"/>
        <v>21</v>
      </c>
      <c r="U31" s="6">
        <f t="shared" si="7"/>
        <v>0</v>
      </c>
      <c r="V31" s="16">
        <f t="shared" si="8"/>
        <v>0</v>
      </c>
    </row>
    <row r="32" spans="1:22" x14ac:dyDescent="0.2">
      <c r="A32" s="26">
        <f t="shared" si="0"/>
        <v>22</v>
      </c>
      <c r="B32" s="13"/>
      <c r="C32" s="13"/>
      <c r="D32" s="13"/>
      <c r="E32" s="13"/>
      <c r="F32" s="19">
        <f t="shared" si="20"/>
        <v>0</v>
      </c>
      <c r="G32" s="13"/>
      <c r="H32" s="19">
        <f t="shared" si="13"/>
        <v>0</v>
      </c>
      <c r="I32" s="13"/>
      <c r="J32" s="19">
        <f t="shared" si="14"/>
        <v>0</v>
      </c>
      <c r="K32" s="13"/>
      <c r="L32" s="19">
        <f t="shared" si="21"/>
        <v>0</v>
      </c>
      <c r="M32" s="6"/>
      <c r="N32" s="13">
        <f t="shared" si="16"/>
        <v>0</v>
      </c>
      <c r="O32" s="13"/>
      <c r="P32" s="29">
        <f t="shared" si="22"/>
        <v>0</v>
      </c>
      <c r="Q32" s="6"/>
      <c r="R32" s="7">
        <f t="shared" si="18"/>
        <v>0</v>
      </c>
      <c r="S32" s="8">
        <f t="shared" si="19"/>
        <v>0</v>
      </c>
      <c r="T32" s="6">
        <f t="shared" si="6"/>
        <v>22</v>
      </c>
      <c r="U32" s="6">
        <f t="shared" si="7"/>
        <v>0</v>
      </c>
      <c r="V32" s="16">
        <f t="shared" si="8"/>
        <v>0</v>
      </c>
    </row>
    <row r="33" spans="1:22" x14ac:dyDescent="0.2">
      <c r="A33" s="26">
        <f t="shared" si="0"/>
        <v>23</v>
      </c>
      <c r="B33" s="27"/>
      <c r="C33" s="27"/>
      <c r="D33" s="27"/>
      <c r="E33" s="6"/>
      <c r="F33" s="29">
        <f t="shared" si="20"/>
        <v>0</v>
      </c>
      <c r="G33" s="6"/>
      <c r="H33" s="29">
        <f t="shared" si="13"/>
        <v>0</v>
      </c>
      <c r="I33" s="13"/>
      <c r="J33" s="19">
        <f t="shared" si="14"/>
        <v>0</v>
      </c>
      <c r="K33" s="13"/>
      <c r="L33" s="19">
        <f t="shared" si="21"/>
        <v>0</v>
      </c>
      <c r="M33" s="6"/>
      <c r="N33" s="13">
        <f t="shared" si="16"/>
        <v>0</v>
      </c>
      <c r="O33" s="13"/>
      <c r="P33" s="29">
        <f t="shared" si="22"/>
        <v>0</v>
      </c>
      <c r="Q33" s="6"/>
      <c r="R33" s="7">
        <f t="shared" si="18"/>
        <v>0</v>
      </c>
      <c r="S33" s="8">
        <f t="shared" si="19"/>
        <v>0</v>
      </c>
      <c r="T33" s="6">
        <f t="shared" si="6"/>
        <v>23</v>
      </c>
      <c r="U33" s="6">
        <f t="shared" si="7"/>
        <v>0</v>
      </c>
      <c r="V33" s="16">
        <f t="shared" si="8"/>
        <v>0</v>
      </c>
    </row>
    <row r="34" spans="1:22" x14ac:dyDescent="0.2">
      <c r="A34" s="26">
        <f t="shared" si="0"/>
        <v>24</v>
      </c>
      <c r="B34" s="27"/>
      <c r="C34" s="27"/>
      <c r="D34" s="27"/>
      <c r="E34" s="6"/>
      <c r="F34" s="29">
        <f t="shared" si="20"/>
        <v>0</v>
      </c>
      <c r="G34" s="6"/>
      <c r="H34" s="29">
        <f t="shared" si="13"/>
        <v>0</v>
      </c>
      <c r="I34" s="13"/>
      <c r="J34" s="19">
        <f t="shared" si="14"/>
        <v>0</v>
      </c>
      <c r="K34" s="13"/>
      <c r="L34" s="19">
        <f t="shared" si="21"/>
        <v>0</v>
      </c>
      <c r="M34" s="6"/>
      <c r="N34" s="13">
        <f t="shared" si="16"/>
        <v>0</v>
      </c>
      <c r="O34" s="13"/>
      <c r="P34" s="29">
        <f t="shared" si="22"/>
        <v>0</v>
      </c>
      <c r="Q34" s="6"/>
      <c r="R34" s="7">
        <f t="shared" si="18"/>
        <v>0</v>
      </c>
      <c r="S34" s="8">
        <f t="shared" si="19"/>
        <v>0</v>
      </c>
      <c r="T34" s="6">
        <f t="shared" si="6"/>
        <v>24</v>
      </c>
      <c r="U34" s="6">
        <f t="shared" si="7"/>
        <v>0</v>
      </c>
      <c r="V34" s="16">
        <f t="shared" si="8"/>
        <v>0</v>
      </c>
    </row>
    <row r="35" spans="1:22" x14ac:dyDescent="0.2">
      <c r="A35" s="26">
        <f t="shared" si="0"/>
        <v>25</v>
      </c>
      <c r="B35" s="13"/>
      <c r="C35" s="13"/>
      <c r="D35" s="13"/>
      <c r="E35" s="13"/>
      <c r="F35" s="19">
        <f t="shared" si="20"/>
        <v>0</v>
      </c>
      <c r="G35" s="13"/>
      <c r="H35" s="19">
        <f t="shared" si="13"/>
        <v>0</v>
      </c>
      <c r="I35" s="13"/>
      <c r="J35" s="19">
        <f t="shared" si="14"/>
        <v>0</v>
      </c>
      <c r="K35" s="13"/>
      <c r="L35" s="19">
        <f t="shared" si="21"/>
        <v>0</v>
      </c>
      <c r="M35" s="6"/>
      <c r="N35" s="13">
        <f t="shared" si="16"/>
        <v>0</v>
      </c>
      <c r="O35" s="13"/>
      <c r="P35" s="29">
        <f t="shared" si="22"/>
        <v>0</v>
      </c>
      <c r="Q35" s="6"/>
      <c r="R35" s="7">
        <f t="shared" si="18"/>
        <v>0</v>
      </c>
      <c r="S35" s="8">
        <f t="shared" si="19"/>
        <v>0</v>
      </c>
      <c r="T35" s="6">
        <f t="shared" si="6"/>
        <v>25</v>
      </c>
      <c r="U35" s="6">
        <f t="shared" si="7"/>
        <v>0</v>
      </c>
      <c r="V35" s="16">
        <f t="shared" si="8"/>
        <v>0</v>
      </c>
    </row>
    <row r="36" spans="1:22" x14ac:dyDescent="0.2">
      <c r="A36" s="26">
        <f t="shared" si="0"/>
        <v>26</v>
      </c>
      <c r="B36" s="27"/>
      <c r="C36" s="27"/>
      <c r="D36" s="27"/>
      <c r="E36" s="6"/>
      <c r="F36" s="29">
        <f t="shared" si="20"/>
        <v>0</v>
      </c>
      <c r="G36" s="6"/>
      <c r="H36" s="29">
        <f t="shared" si="13"/>
        <v>0</v>
      </c>
      <c r="I36" s="13"/>
      <c r="J36" s="19">
        <f t="shared" si="14"/>
        <v>0</v>
      </c>
      <c r="K36" s="13"/>
      <c r="L36" s="19">
        <f t="shared" si="21"/>
        <v>0</v>
      </c>
      <c r="M36" s="6"/>
      <c r="N36" s="13">
        <f t="shared" si="16"/>
        <v>0</v>
      </c>
      <c r="O36" s="13"/>
      <c r="P36" s="29">
        <f t="shared" si="22"/>
        <v>0</v>
      </c>
      <c r="Q36" s="6"/>
      <c r="R36" s="7">
        <f t="shared" si="18"/>
        <v>0</v>
      </c>
      <c r="S36" s="8">
        <f t="shared" si="19"/>
        <v>0</v>
      </c>
      <c r="T36" s="6">
        <f t="shared" si="6"/>
        <v>26</v>
      </c>
      <c r="U36" s="6">
        <f t="shared" si="7"/>
        <v>0</v>
      </c>
      <c r="V36" s="16">
        <f t="shared" si="8"/>
        <v>0</v>
      </c>
    </row>
    <row r="37" spans="1:22" x14ac:dyDescent="0.2">
      <c r="A37" s="26">
        <f t="shared" si="0"/>
        <v>27</v>
      </c>
      <c r="B37" s="27"/>
      <c r="C37" s="27"/>
      <c r="D37" s="27"/>
      <c r="E37" s="6"/>
      <c r="F37" s="29">
        <f t="shared" si="20"/>
        <v>0</v>
      </c>
      <c r="G37" s="6"/>
      <c r="H37" s="29">
        <f t="shared" si="13"/>
        <v>0</v>
      </c>
      <c r="I37" s="13"/>
      <c r="J37" s="19">
        <f t="shared" si="14"/>
        <v>0</v>
      </c>
      <c r="K37" s="13"/>
      <c r="L37" s="19">
        <f t="shared" si="21"/>
        <v>0</v>
      </c>
      <c r="M37" s="6"/>
      <c r="N37" s="13">
        <f t="shared" si="16"/>
        <v>0</v>
      </c>
      <c r="O37" s="13"/>
      <c r="P37" s="29">
        <f t="shared" si="22"/>
        <v>0</v>
      </c>
      <c r="Q37" s="6"/>
      <c r="R37" s="7">
        <f t="shared" si="18"/>
        <v>0</v>
      </c>
      <c r="S37" s="8">
        <f t="shared" si="19"/>
        <v>0</v>
      </c>
      <c r="T37" s="6">
        <f t="shared" si="6"/>
        <v>27</v>
      </c>
      <c r="U37" s="6">
        <f t="shared" si="7"/>
        <v>0</v>
      </c>
      <c r="V37" s="16">
        <f t="shared" si="8"/>
        <v>0</v>
      </c>
    </row>
    <row r="38" spans="1:22" x14ac:dyDescent="0.2">
      <c r="A38" s="26">
        <f t="shared" si="0"/>
        <v>28</v>
      </c>
      <c r="B38" s="27"/>
      <c r="C38" s="27"/>
      <c r="D38" s="27"/>
      <c r="E38" s="6"/>
      <c r="F38" s="29">
        <f t="shared" si="20"/>
        <v>0</v>
      </c>
      <c r="G38" s="6"/>
      <c r="H38" s="29">
        <f t="shared" si="13"/>
        <v>0</v>
      </c>
      <c r="I38" s="13"/>
      <c r="J38" s="19">
        <f t="shared" si="14"/>
        <v>0</v>
      </c>
      <c r="K38" s="13"/>
      <c r="L38" s="19">
        <f t="shared" si="21"/>
        <v>0</v>
      </c>
      <c r="M38" s="6"/>
      <c r="N38" s="13">
        <f t="shared" si="16"/>
        <v>0</v>
      </c>
      <c r="O38" s="13"/>
      <c r="P38" s="29">
        <f t="shared" si="22"/>
        <v>0</v>
      </c>
      <c r="Q38" s="6"/>
      <c r="R38" s="7">
        <f t="shared" si="18"/>
        <v>0</v>
      </c>
      <c r="S38" s="8">
        <f t="shared" si="19"/>
        <v>0</v>
      </c>
      <c r="T38" s="6">
        <f t="shared" si="6"/>
        <v>28</v>
      </c>
      <c r="U38" s="6">
        <f t="shared" si="7"/>
        <v>0</v>
      </c>
      <c r="V38" s="16">
        <f t="shared" si="8"/>
        <v>0</v>
      </c>
    </row>
    <row r="39" spans="1:22" x14ac:dyDescent="0.2">
      <c r="A39" s="26">
        <f t="shared" si="0"/>
        <v>29</v>
      </c>
      <c r="B39" s="27"/>
      <c r="C39" s="27"/>
      <c r="D39" s="27"/>
      <c r="E39" s="6"/>
      <c r="F39" s="29">
        <f t="shared" si="20"/>
        <v>0</v>
      </c>
      <c r="G39" s="6"/>
      <c r="H39" s="29">
        <f t="shared" si="13"/>
        <v>0</v>
      </c>
      <c r="I39" s="13"/>
      <c r="J39" s="19">
        <f t="shared" si="14"/>
        <v>0</v>
      </c>
      <c r="K39" s="13"/>
      <c r="L39" s="19">
        <f t="shared" si="21"/>
        <v>0</v>
      </c>
      <c r="M39" s="6"/>
      <c r="N39" s="13">
        <f t="shared" si="16"/>
        <v>0</v>
      </c>
      <c r="O39" s="13"/>
      <c r="P39" s="29">
        <f t="shared" si="22"/>
        <v>0</v>
      </c>
      <c r="Q39" s="6"/>
      <c r="R39" s="7">
        <f t="shared" si="18"/>
        <v>0</v>
      </c>
      <c r="S39" s="8">
        <f t="shared" si="19"/>
        <v>0</v>
      </c>
      <c r="T39" s="6">
        <f t="shared" si="6"/>
        <v>29</v>
      </c>
      <c r="U39" s="6">
        <f t="shared" si="7"/>
        <v>0</v>
      </c>
      <c r="V39" s="16">
        <f t="shared" si="8"/>
        <v>0</v>
      </c>
    </row>
    <row r="40" spans="1:22" x14ac:dyDescent="0.2">
      <c r="A40" s="26">
        <f t="shared" si="0"/>
        <v>30</v>
      </c>
      <c r="B40" s="27"/>
      <c r="C40" s="27"/>
      <c r="D40" s="27"/>
      <c r="E40" s="6"/>
      <c r="F40" s="29">
        <f t="shared" si="20"/>
        <v>0</v>
      </c>
      <c r="G40" s="6"/>
      <c r="H40" s="29">
        <f t="shared" si="13"/>
        <v>0</v>
      </c>
      <c r="I40" s="13"/>
      <c r="J40" s="19">
        <f t="shared" si="14"/>
        <v>0</v>
      </c>
      <c r="K40" s="13"/>
      <c r="L40" s="19">
        <f t="shared" si="21"/>
        <v>0</v>
      </c>
      <c r="M40" s="6"/>
      <c r="N40" s="13">
        <f t="shared" si="16"/>
        <v>0</v>
      </c>
      <c r="O40" s="13"/>
      <c r="P40" s="29">
        <f t="shared" si="22"/>
        <v>0</v>
      </c>
      <c r="Q40" s="6"/>
      <c r="R40" s="7">
        <f t="shared" si="18"/>
        <v>0</v>
      </c>
      <c r="S40" s="8">
        <f t="shared" si="19"/>
        <v>0</v>
      </c>
      <c r="T40" s="6">
        <f t="shared" si="6"/>
        <v>30</v>
      </c>
      <c r="U40" s="6">
        <f t="shared" si="7"/>
        <v>0</v>
      </c>
      <c r="V40" s="16">
        <f t="shared" si="8"/>
        <v>0</v>
      </c>
    </row>
    <row r="41" spans="1:22" x14ac:dyDescent="0.2">
      <c r="A41" s="26">
        <f t="shared" si="0"/>
        <v>31</v>
      </c>
      <c r="B41" s="13"/>
      <c r="C41" s="13"/>
      <c r="D41" s="13"/>
      <c r="E41" s="13"/>
      <c r="F41" s="19">
        <f t="shared" si="20"/>
        <v>0</v>
      </c>
      <c r="G41" s="13"/>
      <c r="H41" s="19"/>
      <c r="I41" s="13"/>
      <c r="J41" s="19">
        <f t="shared" si="14"/>
        <v>0</v>
      </c>
      <c r="K41" s="13"/>
      <c r="L41" s="19">
        <f t="shared" si="21"/>
        <v>0</v>
      </c>
      <c r="M41" s="6"/>
      <c r="N41" s="13">
        <f t="shared" si="16"/>
        <v>0</v>
      </c>
      <c r="O41" s="13"/>
      <c r="P41" s="29">
        <f t="shared" si="22"/>
        <v>0</v>
      </c>
      <c r="Q41" s="6"/>
      <c r="R41" s="7">
        <f t="shared" si="18"/>
        <v>0</v>
      </c>
      <c r="S41" s="8">
        <f t="shared" si="19"/>
        <v>0</v>
      </c>
      <c r="T41" s="6">
        <f t="shared" si="6"/>
        <v>31</v>
      </c>
      <c r="U41" s="6">
        <f t="shared" si="7"/>
        <v>0</v>
      </c>
      <c r="V41" s="16">
        <f t="shared" si="8"/>
        <v>0</v>
      </c>
    </row>
    <row r="42" spans="1:22" x14ac:dyDescent="0.2">
      <c r="A42" s="26">
        <f t="shared" si="0"/>
        <v>32</v>
      </c>
      <c r="B42" s="27"/>
      <c r="C42" s="27"/>
      <c r="D42" s="27"/>
      <c r="E42" s="6"/>
      <c r="F42" s="29">
        <f t="shared" si="20"/>
        <v>0</v>
      </c>
      <c r="G42" s="6"/>
      <c r="H42" s="29">
        <f t="shared" ref="H42:H49" si="23">IF(G42=0,,($G$9-G42)*$G$7*100/$G$9)</f>
        <v>0</v>
      </c>
      <c r="I42" s="13"/>
      <c r="J42" s="19">
        <f t="shared" si="14"/>
        <v>0</v>
      </c>
      <c r="K42" s="13"/>
      <c r="L42" s="19">
        <f t="shared" si="21"/>
        <v>0</v>
      </c>
      <c r="M42" s="6"/>
      <c r="N42" s="13">
        <f t="shared" si="16"/>
        <v>0</v>
      </c>
      <c r="O42" s="13"/>
      <c r="P42" s="29">
        <f t="shared" si="22"/>
        <v>0</v>
      </c>
      <c r="Q42" s="6"/>
      <c r="R42" s="7">
        <f t="shared" si="18"/>
        <v>0</v>
      </c>
      <c r="S42" s="8">
        <f t="shared" si="19"/>
        <v>0</v>
      </c>
      <c r="T42" s="6">
        <f t="shared" si="6"/>
        <v>32</v>
      </c>
      <c r="U42" s="6">
        <f t="shared" si="7"/>
        <v>0</v>
      </c>
      <c r="V42" s="16">
        <f t="shared" si="8"/>
        <v>0</v>
      </c>
    </row>
    <row r="43" spans="1:22" x14ac:dyDescent="0.2">
      <c r="A43" s="26">
        <f t="shared" si="0"/>
        <v>33</v>
      </c>
      <c r="B43" s="6"/>
      <c r="C43" s="6"/>
      <c r="D43" s="6"/>
      <c r="E43" s="6"/>
      <c r="F43" s="29">
        <f t="shared" si="20"/>
        <v>0</v>
      </c>
      <c r="G43" s="6"/>
      <c r="H43" s="29">
        <f t="shared" si="23"/>
        <v>0</v>
      </c>
      <c r="I43" s="13"/>
      <c r="J43" s="19">
        <f t="shared" ref="J43:J49" si="24">IF(I43=0,,($K$9-I43)*$K$7*100/$K$9)</f>
        <v>0</v>
      </c>
      <c r="K43" s="13"/>
      <c r="L43" s="19">
        <f t="shared" si="21"/>
        <v>0</v>
      </c>
      <c r="M43" s="6"/>
      <c r="N43" s="13">
        <f t="shared" si="16"/>
        <v>0</v>
      </c>
      <c r="O43" s="13"/>
      <c r="P43" s="29">
        <f t="shared" si="22"/>
        <v>0</v>
      </c>
      <c r="Q43" s="6"/>
      <c r="R43" s="7">
        <f t="shared" si="18"/>
        <v>0</v>
      </c>
      <c r="S43" s="8">
        <f t="shared" si="19"/>
        <v>0</v>
      </c>
      <c r="T43" s="6">
        <f t="shared" si="6"/>
        <v>33</v>
      </c>
      <c r="U43" s="6">
        <f t="shared" si="7"/>
        <v>0</v>
      </c>
      <c r="V43" s="16">
        <f t="shared" si="8"/>
        <v>0</v>
      </c>
    </row>
    <row r="44" spans="1:22" x14ac:dyDescent="0.2">
      <c r="A44" s="26">
        <f t="shared" si="0"/>
        <v>34</v>
      </c>
      <c r="B44" s="6"/>
      <c r="C44" s="6"/>
      <c r="D44" s="6"/>
      <c r="E44" s="6"/>
      <c r="F44" s="29">
        <f t="shared" si="20"/>
        <v>0</v>
      </c>
      <c r="G44" s="6"/>
      <c r="H44" s="29">
        <f t="shared" si="23"/>
        <v>0</v>
      </c>
      <c r="I44" s="13"/>
      <c r="J44" s="19">
        <f t="shared" si="24"/>
        <v>0</v>
      </c>
      <c r="K44" s="6"/>
      <c r="L44" s="19">
        <f t="shared" si="21"/>
        <v>0</v>
      </c>
      <c r="M44" s="6"/>
      <c r="N44" s="13">
        <f t="shared" si="16"/>
        <v>0</v>
      </c>
      <c r="O44" s="13"/>
      <c r="P44" s="29">
        <f t="shared" si="22"/>
        <v>0</v>
      </c>
      <c r="Q44" s="6"/>
      <c r="R44" s="7">
        <f t="shared" si="18"/>
        <v>0</v>
      </c>
      <c r="S44" s="8">
        <f t="shared" si="19"/>
        <v>0</v>
      </c>
      <c r="T44" s="6">
        <f t="shared" si="6"/>
        <v>34</v>
      </c>
      <c r="U44" s="6">
        <f t="shared" si="7"/>
        <v>0</v>
      </c>
      <c r="V44" s="16">
        <f t="shared" si="8"/>
        <v>0</v>
      </c>
    </row>
    <row r="45" spans="1:22" x14ac:dyDescent="0.2">
      <c r="A45" s="26">
        <f t="shared" si="0"/>
        <v>35</v>
      </c>
      <c r="B45" s="6"/>
      <c r="C45" s="6"/>
      <c r="D45" s="6"/>
      <c r="E45" s="6"/>
      <c r="F45" s="29">
        <f t="shared" si="20"/>
        <v>0</v>
      </c>
      <c r="G45" s="6"/>
      <c r="H45" s="29">
        <f t="shared" si="23"/>
        <v>0</v>
      </c>
      <c r="I45" s="13"/>
      <c r="J45" s="19">
        <f t="shared" si="24"/>
        <v>0</v>
      </c>
      <c r="K45" s="6"/>
      <c r="L45" s="19">
        <f t="shared" si="21"/>
        <v>0</v>
      </c>
      <c r="M45" s="6"/>
      <c r="N45" s="13">
        <f t="shared" si="16"/>
        <v>0</v>
      </c>
      <c r="O45" s="13"/>
      <c r="P45" s="29">
        <f t="shared" si="22"/>
        <v>0</v>
      </c>
      <c r="Q45" s="6"/>
      <c r="R45" s="7">
        <f t="shared" si="18"/>
        <v>0</v>
      </c>
      <c r="S45" s="8">
        <f t="shared" si="19"/>
        <v>0</v>
      </c>
      <c r="T45" s="6">
        <f t="shared" si="6"/>
        <v>35</v>
      </c>
      <c r="U45" s="6">
        <f t="shared" si="7"/>
        <v>0</v>
      </c>
      <c r="V45" s="16">
        <f t="shared" si="8"/>
        <v>0</v>
      </c>
    </row>
    <row r="46" spans="1:22" x14ac:dyDescent="0.2">
      <c r="A46" s="26">
        <f t="shared" si="0"/>
        <v>36</v>
      </c>
      <c r="B46" s="6"/>
      <c r="C46" s="6"/>
      <c r="D46" s="6"/>
      <c r="E46" s="6"/>
      <c r="F46" s="29">
        <f t="shared" si="20"/>
        <v>0</v>
      </c>
      <c r="G46" s="6"/>
      <c r="H46" s="29">
        <f t="shared" si="23"/>
        <v>0</v>
      </c>
      <c r="I46" s="13"/>
      <c r="J46" s="19">
        <f t="shared" si="24"/>
        <v>0</v>
      </c>
      <c r="K46" s="6"/>
      <c r="L46" s="19">
        <f t="shared" si="21"/>
        <v>0</v>
      </c>
      <c r="M46" s="6"/>
      <c r="N46" s="13">
        <f t="shared" si="16"/>
        <v>0</v>
      </c>
      <c r="O46" s="13"/>
      <c r="P46" s="29">
        <f t="shared" si="22"/>
        <v>0</v>
      </c>
      <c r="Q46" s="6"/>
      <c r="R46" s="7">
        <f t="shared" si="18"/>
        <v>0</v>
      </c>
      <c r="S46" s="8">
        <f t="shared" si="19"/>
        <v>0</v>
      </c>
      <c r="T46" s="6">
        <f t="shared" si="6"/>
        <v>36</v>
      </c>
      <c r="U46" s="6">
        <f t="shared" si="7"/>
        <v>0</v>
      </c>
      <c r="V46" s="16">
        <f t="shared" si="8"/>
        <v>0</v>
      </c>
    </row>
    <row r="47" spans="1:22" x14ac:dyDescent="0.2">
      <c r="A47" s="26">
        <f t="shared" si="0"/>
        <v>37</v>
      </c>
      <c r="B47" s="6"/>
      <c r="C47" s="6"/>
      <c r="D47" s="6"/>
      <c r="E47" s="6"/>
      <c r="F47" s="29">
        <f t="shared" si="20"/>
        <v>0</v>
      </c>
      <c r="G47" s="6"/>
      <c r="H47" s="29">
        <f t="shared" si="23"/>
        <v>0</v>
      </c>
      <c r="I47" s="13"/>
      <c r="J47" s="19">
        <f t="shared" si="24"/>
        <v>0</v>
      </c>
      <c r="K47" s="6"/>
      <c r="L47" s="19">
        <f t="shared" si="21"/>
        <v>0</v>
      </c>
      <c r="M47" s="6"/>
      <c r="N47" s="13">
        <f t="shared" si="16"/>
        <v>0</v>
      </c>
      <c r="O47" s="13"/>
      <c r="P47" s="29">
        <f t="shared" si="22"/>
        <v>0</v>
      </c>
      <c r="Q47" s="6"/>
      <c r="R47" s="7">
        <f t="shared" si="18"/>
        <v>0</v>
      </c>
      <c r="S47" s="8">
        <f t="shared" si="19"/>
        <v>0</v>
      </c>
      <c r="T47" s="6">
        <f t="shared" si="6"/>
        <v>37</v>
      </c>
      <c r="U47" s="6">
        <f t="shared" si="7"/>
        <v>0</v>
      </c>
      <c r="V47" s="16">
        <f t="shared" si="8"/>
        <v>0</v>
      </c>
    </row>
    <row r="48" spans="1:22" x14ac:dyDescent="0.2">
      <c r="A48" s="26">
        <f t="shared" si="0"/>
        <v>38</v>
      </c>
      <c r="B48" s="6"/>
      <c r="C48" s="6"/>
      <c r="D48" s="6"/>
      <c r="E48" s="6"/>
      <c r="F48" s="29">
        <f t="shared" si="20"/>
        <v>0</v>
      </c>
      <c r="G48" s="6"/>
      <c r="H48" s="29">
        <f t="shared" si="23"/>
        <v>0</v>
      </c>
      <c r="I48" s="6"/>
      <c r="J48" s="29">
        <f t="shared" si="24"/>
        <v>0</v>
      </c>
      <c r="K48" s="6"/>
      <c r="L48" s="19">
        <f t="shared" si="21"/>
        <v>0</v>
      </c>
      <c r="M48" s="6"/>
      <c r="N48" s="13">
        <f t="shared" si="16"/>
        <v>0</v>
      </c>
      <c r="O48" s="13"/>
      <c r="P48" s="29">
        <f t="shared" si="22"/>
        <v>0</v>
      </c>
      <c r="Q48" s="6"/>
      <c r="R48" s="7">
        <f t="shared" si="18"/>
        <v>0</v>
      </c>
      <c r="S48" s="8">
        <f t="shared" si="19"/>
        <v>0</v>
      </c>
      <c r="T48" s="6">
        <f t="shared" si="6"/>
        <v>38</v>
      </c>
      <c r="U48" s="6">
        <f t="shared" si="7"/>
        <v>0</v>
      </c>
      <c r="V48" s="16">
        <f t="shared" si="8"/>
        <v>0</v>
      </c>
    </row>
    <row r="49" spans="1:22" x14ac:dyDescent="0.2">
      <c r="A49" s="26">
        <f t="shared" si="0"/>
        <v>39</v>
      </c>
      <c r="B49" s="6"/>
      <c r="C49" s="6"/>
      <c r="D49" s="6"/>
      <c r="E49" s="6"/>
      <c r="F49" s="29">
        <f t="shared" si="20"/>
        <v>0</v>
      </c>
      <c r="G49" s="6"/>
      <c r="H49" s="29">
        <f t="shared" si="23"/>
        <v>0</v>
      </c>
      <c r="I49" s="6"/>
      <c r="J49" s="29">
        <f t="shared" si="24"/>
        <v>0</v>
      </c>
      <c r="K49" s="6"/>
      <c r="L49" s="19">
        <f t="shared" si="21"/>
        <v>0</v>
      </c>
      <c r="M49" s="6"/>
      <c r="N49" s="13">
        <f t="shared" si="16"/>
        <v>0</v>
      </c>
      <c r="O49" s="13"/>
      <c r="P49" s="29">
        <f t="shared" si="22"/>
        <v>0</v>
      </c>
      <c r="Q49" s="6"/>
      <c r="R49" s="7">
        <f t="shared" si="18"/>
        <v>0</v>
      </c>
      <c r="S49" s="8">
        <f t="shared" si="19"/>
        <v>0</v>
      </c>
      <c r="T49" s="6">
        <f t="shared" si="6"/>
        <v>39</v>
      </c>
      <c r="U49" s="6">
        <f t="shared" si="7"/>
        <v>0</v>
      </c>
      <c r="V49" s="16">
        <f t="shared" si="8"/>
        <v>0</v>
      </c>
    </row>
    <row r="50" spans="1:22" x14ac:dyDescent="0.2">
      <c r="A50" s="26">
        <f t="shared" si="0"/>
        <v>40</v>
      </c>
      <c r="B50" s="6"/>
      <c r="C50" s="6"/>
      <c r="D50" s="6"/>
      <c r="E50" s="6"/>
      <c r="F50" s="29">
        <f t="shared" ref="F50:F56" si="25">IF(E50=0,,($E$9-E50)*$E$7*100/$E$9)</f>
        <v>0</v>
      </c>
      <c r="G50" s="6"/>
      <c r="H50" s="29">
        <f t="shared" ref="H50:H56" si="26">IF(G50=0,,($G$9-G50)*$G$7*100/$G$9)</f>
        <v>0</v>
      </c>
      <c r="I50" s="6"/>
      <c r="J50" s="29">
        <f t="shared" ref="J50:J56" si="27">IF(I50=0,,($K$9-I50)*$K$7*100/$K$9)</f>
        <v>0</v>
      </c>
      <c r="K50" s="6"/>
      <c r="L50" s="19">
        <f t="shared" ref="L50:L56" si="28">IF(K50=0,,($K$9-K50)*$K$7*100/$K$9)</f>
        <v>0</v>
      </c>
      <c r="M50" s="6"/>
      <c r="N50" s="13">
        <f t="shared" ref="N50:N56" si="29">IF(M50=0,,($M$9-M50)*$M$7*100/$M$9)</f>
        <v>0</v>
      </c>
      <c r="O50" s="6"/>
      <c r="P50" s="29">
        <f t="shared" ref="P50:P53" si="30">IF(O50=0,,($O$9-O50)*$O$7*100/$O$9)</f>
        <v>0</v>
      </c>
      <c r="Q50" s="6"/>
      <c r="R50" s="7">
        <f t="shared" ref="R50:R56" si="31">IF(Q50=0,,($Q$9-Q50)*$Q$7*100/$Q$9)</f>
        <v>0</v>
      </c>
      <c r="S50" s="8">
        <f t="shared" si="19"/>
        <v>0</v>
      </c>
      <c r="T50" s="6">
        <f t="shared" si="6"/>
        <v>40</v>
      </c>
      <c r="U50" s="6">
        <f t="shared" si="7"/>
        <v>0</v>
      </c>
      <c r="V50" s="16">
        <f t="shared" si="8"/>
        <v>0</v>
      </c>
    </row>
    <row r="51" spans="1:22" x14ac:dyDescent="0.2">
      <c r="A51" s="26">
        <f t="shared" si="0"/>
        <v>41</v>
      </c>
      <c r="B51" s="6"/>
      <c r="C51" s="6"/>
      <c r="D51" s="6"/>
      <c r="E51" s="6"/>
      <c r="F51" s="29">
        <f t="shared" si="25"/>
        <v>0</v>
      </c>
      <c r="G51" s="6"/>
      <c r="H51" s="29">
        <f t="shared" si="26"/>
        <v>0</v>
      </c>
      <c r="I51" s="6"/>
      <c r="J51" s="29">
        <f t="shared" si="27"/>
        <v>0</v>
      </c>
      <c r="K51" s="6"/>
      <c r="L51" s="19">
        <f t="shared" si="28"/>
        <v>0</v>
      </c>
      <c r="M51" s="6"/>
      <c r="N51" s="13">
        <f t="shared" si="29"/>
        <v>0</v>
      </c>
      <c r="O51" s="6"/>
      <c r="P51" s="29">
        <f t="shared" si="30"/>
        <v>0</v>
      </c>
      <c r="Q51" s="6"/>
      <c r="R51" s="7">
        <f t="shared" si="31"/>
        <v>0</v>
      </c>
      <c r="S51" s="8">
        <f t="shared" si="19"/>
        <v>0</v>
      </c>
      <c r="T51" s="6">
        <f t="shared" si="6"/>
        <v>41</v>
      </c>
      <c r="U51" s="6">
        <f t="shared" si="7"/>
        <v>0</v>
      </c>
      <c r="V51" s="16">
        <f t="shared" si="8"/>
        <v>0</v>
      </c>
    </row>
    <row r="52" spans="1:22" x14ac:dyDescent="0.2">
      <c r="A52" s="26">
        <f t="shared" si="0"/>
        <v>42</v>
      </c>
      <c r="B52" s="6"/>
      <c r="C52" s="6"/>
      <c r="D52" s="6"/>
      <c r="E52" s="6"/>
      <c r="F52" s="29">
        <f t="shared" si="25"/>
        <v>0</v>
      </c>
      <c r="G52" s="6"/>
      <c r="H52" s="29">
        <f t="shared" si="26"/>
        <v>0</v>
      </c>
      <c r="I52" s="6"/>
      <c r="J52" s="29">
        <f t="shared" si="27"/>
        <v>0</v>
      </c>
      <c r="K52" s="6"/>
      <c r="L52" s="19">
        <f t="shared" si="28"/>
        <v>0</v>
      </c>
      <c r="M52" s="6"/>
      <c r="N52" s="13">
        <f t="shared" si="29"/>
        <v>0</v>
      </c>
      <c r="O52" s="6"/>
      <c r="P52" s="29">
        <f t="shared" si="30"/>
        <v>0</v>
      </c>
      <c r="Q52" s="6"/>
      <c r="R52" s="7">
        <f t="shared" si="31"/>
        <v>0</v>
      </c>
      <c r="S52" s="8">
        <f t="shared" si="19"/>
        <v>0</v>
      </c>
      <c r="T52" s="6">
        <f t="shared" si="6"/>
        <v>42</v>
      </c>
      <c r="U52" s="6">
        <f t="shared" si="7"/>
        <v>0</v>
      </c>
      <c r="V52" s="16">
        <f t="shared" si="8"/>
        <v>0</v>
      </c>
    </row>
    <row r="53" spans="1:22" x14ac:dyDescent="0.2">
      <c r="A53" s="26">
        <f t="shared" si="0"/>
        <v>43</v>
      </c>
      <c r="B53" s="6"/>
      <c r="C53" s="6"/>
      <c r="D53" s="6"/>
      <c r="E53" s="6"/>
      <c r="F53" s="29">
        <f t="shared" si="25"/>
        <v>0</v>
      </c>
      <c r="G53" s="6"/>
      <c r="H53" s="29">
        <f t="shared" si="26"/>
        <v>0</v>
      </c>
      <c r="I53" s="6"/>
      <c r="J53" s="29">
        <f t="shared" si="27"/>
        <v>0</v>
      </c>
      <c r="K53" s="6"/>
      <c r="L53" s="19">
        <f t="shared" si="28"/>
        <v>0</v>
      </c>
      <c r="M53" s="6"/>
      <c r="N53" s="13">
        <f t="shared" si="29"/>
        <v>0</v>
      </c>
      <c r="O53" s="6"/>
      <c r="P53" s="29">
        <f t="shared" si="30"/>
        <v>0</v>
      </c>
      <c r="Q53" s="6"/>
      <c r="R53" s="7">
        <f t="shared" si="31"/>
        <v>0</v>
      </c>
      <c r="S53" s="8">
        <f t="shared" si="19"/>
        <v>0</v>
      </c>
      <c r="T53" s="6">
        <f t="shared" si="6"/>
        <v>43</v>
      </c>
      <c r="U53" s="6">
        <f t="shared" si="7"/>
        <v>0</v>
      </c>
      <c r="V53" s="16">
        <f t="shared" si="8"/>
        <v>0</v>
      </c>
    </row>
    <row r="54" spans="1:22" x14ac:dyDescent="0.2">
      <c r="A54" s="27">
        <f t="shared" si="0"/>
        <v>44</v>
      </c>
      <c r="B54" s="6"/>
      <c r="C54" s="6"/>
      <c r="D54" s="6"/>
      <c r="E54" s="6"/>
      <c r="F54" s="29">
        <f t="shared" si="25"/>
        <v>0</v>
      </c>
      <c r="G54" s="6"/>
      <c r="H54" s="29">
        <f t="shared" si="26"/>
        <v>0</v>
      </c>
      <c r="I54" s="6"/>
      <c r="J54" s="29">
        <f t="shared" si="27"/>
        <v>0</v>
      </c>
      <c r="K54" s="6"/>
      <c r="L54" s="19">
        <f t="shared" si="28"/>
        <v>0</v>
      </c>
      <c r="M54" s="6"/>
      <c r="N54" s="13">
        <f t="shared" si="29"/>
        <v>0</v>
      </c>
      <c r="O54" s="6"/>
      <c r="P54" s="29">
        <f t="shared" ref="P54:P56" si="32">IF(O54=0,,($O$9-O54)*$O$7*100/$O$9)</f>
        <v>0</v>
      </c>
      <c r="Q54" s="6"/>
      <c r="R54" s="7">
        <f t="shared" si="31"/>
        <v>0</v>
      </c>
      <c r="S54" s="8">
        <f t="shared" si="19"/>
        <v>0</v>
      </c>
      <c r="T54" s="6">
        <f t="shared" si="6"/>
        <v>44</v>
      </c>
      <c r="U54" s="6">
        <f t="shared" si="7"/>
        <v>0</v>
      </c>
      <c r="V54" s="16">
        <f t="shared" si="8"/>
        <v>0</v>
      </c>
    </row>
    <row r="55" spans="1:22" x14ac:dyDescent="0.2">
      <c r="A55" s="5">
        <f t="shared" si="0"/>
        <v>45</v>
      </c>
      <c r="B55" s="6"/>
      <c r="C55" s="6"/>
      <c r="D55" s="6"/>
      <c r="E55" s="6"/>
      <c r="F55" s="29">
        <f t="shared" si="25"/>
        <v>0</v>
      </c>
      <c r="G55" s="6"/>
      <c r="H55" s="29">
        <f t="shared" si="26"/>
        <v>0</v>
      </c>
      <c r="I55" s="6"/>
      <c r="J55" s="29">
        <f t="shared" si="27"/>
        <v>0</v>
      </c>
      <c r="K55" s="6"/>
      <c r="L55" s="19">
        <f t="shared" si="28"/>
        <v>0</v>
      </c>
      <c r="M55" s="6"/>
      <c r="N55" s="13">
        <f t="shared" si="29"/>
        <v>0</v>
      </c>
      <c r="O55" s="6"/>
      <c r="P55" s="29">
        <f t="shared" si="32"/>
        <v>0</v>
      </c>
      <c r="Q55" s="6"/>
      <c r="R55" s="7">
        <f t="shared" si="31"/>
        <v>0</v>
      </c>
      <c r="S55" s="8">
        <f t="shared" si="19"/>
        <v>0</v>
      </c>
      <c r="T55" s="6">
        <f t="shared" si="6"/>
        <v>45</v>
      </c>
      <c r="U55" s="6">
        <f t="shared" si="7"/>
        <v>0</v>
      </c>
      <c r="V55" s="16">
        <f t="shared" si="8"/>
        <v>0</v>
      </c>
    </row>
    <row r="56" spans="1:22" x14ac:dyDescent="0.2">
      <c r="A56" s="5">
        <f t="shared" si="0"/>
        <v>46</v>
      </c>
      <c r="B56" s="6"/>
      <c r="C56" s="6"/>
      <c r="D56" s="6"/>
      <c r="E56" s="6"/>
      <c r="F56" s="29">
        <f t="shared" si="25"/>
        <v>0</v>
      </c>
      <c r="G56" s="6"/>
      <c r="H56" s="29">
        <f t="shared" si="26"/>
        <v>0</v>
      </c>
      <c r="I56" s="6"/>
      <c r="J56" s="29">
        <f t="shared" si="27"/>
        <v>0</v>
      </c>
      <c r="K56" s="6"/>
      <c r="L56" s="19">
        <f t="shared" si="28"/>
        <v>0</v>
      </c>
      <c r="M56" s="6"/>
      <c r="N56" s="13">
        <f t="shared" si="29"/>
        <v>0</v>
      </c>
      <c r="O56" s="6"/>
      <c r="P56" s="29">
        <f t="shared" si="32"/>
        <v>0</v>
      </c>
      <c r="Q56" s="6"/>
      <c r="R56" s="7">
        <f t="shared" si="31"/>
        <v>0</v>
      </c>
      <c r="S56" s="8">
        <f t="shared" si="19"/>
        <v>0</v>
      </c>
      <c r="T56" s="6">
        <f t="shared" si="6"/>
        <v>46</v>
      </c>
      <c r="U56" s="6">
        <f t="shared" si="7"/>
        <v>0</v>
      </c>
      <c r="V56" s="16">
        <f t="shared" si="8"/>
        <v>0</v>
      </c>
    </row>
    <row r="57" spans="1:22" x14ac:dyDescent="0.2">
      <c r="A57" s="39" t="s">
        <v>11</v>
      </c>
      <c r="B57" s="39"/>
      <c r="C57" s="40"/>
      <c r="E57">
        <f>COUNTA(E11:E56)</f>
        <v>2</v>
      </c>
      <c r="G57">
        <f>COUNTA(G11:G56)</f>
        <v>1</v>
      </c>
      <c r="I57">
        <f>COUNTA(I11:I56)</f>
        <v>13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</row>
    <row r="58" spans="1:22" x14ac:dyDescent="0.2">
      <c r="A58" s="45" t="s">
        <v>19</v>
      </c>
      <c r="B58" s="45"/>
      <c r="C58" s="45"/>
      <c r="E58" s="15">
        <f>E57/$G$2</f>
        <v>0.15384615384615385</v>
      </c>
      <c r="G58" s="15">
        <f>G57/$G$2</f>
        <v>7.6923076923076927E-2</v>
      </c>
      <c r="I58" s="15">
        <f>I57/$G$2</f>
        <v>1</v>
      </c>
      <c r="K58" s="15">
        <f>K57/$G$2</f>
        <v>0</v>
      </c>
      <c r="M58" s="15">
        <f>M57/$G$2</f>
        <v>0</v>
      </c>
      <c r="O58" s="15">
        <f>O57/$G$2</f>
        <v>0</v>
      </c>
      <c r="Q58" s="15">
        <f>Q57/$G$2</f>
        <v>0</v>
      </c>
    </row>
  </sheetData>
  <sortState xmlns:xlrd2="http://schemas.microsoft.com/office/spreadsheetml/2017/richdata2" ref="B11:S23">
    <sortCondition descending="1" ref="S11:S23"/>
    <sortCondition ref="B11:B23"/>
  </sortState>
  <mergeCells count="33">
    <mergeCell ref="A1:S1"/>
    <mergeCell ref="E6:F6"/>
    <mergeCell ref="K6:L6"/>
    <mergeCell ref="M6:N6"/>
    <mergeCell ref="O6:P6"/>
    <mergeCell ref="Q6:R6"/>
    <mergeCell ref="I6:J6"/>
    <mergeCell ref="E2:F2"/>
    <mergeCell ref="E3:F3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K9:L9"/>
    <mergeCell ref="M9:N9"/>
    <mergeCell ref="O9:P9"/>
    <mergeCell ref="Q9:R9"/>
    <mergeCell ref="A57:C57"/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6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O2" sqref="O2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6" width="11.5" customWidth="1"/>
    <col min="18" max="18" width="18.33203125" bestFit="1" customWidth="1"/>
    <col min="19" max="19" width="12.33203125" bestFit="1" customWidth="1"/>
    <col min="20" max="20" width="19.6640625" bestFit="1" customWidth="1"/>
  </cols>
  <sheetData>
    <row r="1" spans="1:20" ht="31" x14ac:dyDescent="0.35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20" x14ac:dyDescent="0.2">
      <c r="E2" s="44" t="s">
        <v>15</v>
      </c>
      <c r="F2" s="44"/>
      <c r="G2" s="14">
        <f>COUNTA(B11:B24)</f>
        <v>9</v>
      </c>
    </row>
    <row r="3" spans="1:20" x14ac:dyDescent="0.2">
      <c r="B3" s="2"/>
      <c r="E3" s="44" t="s">
        <v>17</v>
      </c>
      <c r="F3" s="44"/>
      <c r="G3" s="14">
        <f>COUNTA(E8:P8)</f>
        <v>2</v>
      </c>
    </row>
    <row r="4" spans="1:20" x14ac:dyDescent="0.2">
      <c r="B4" s="2"/>
      <c r="C4" s="3"/>
    </row>
    <row r="6" spans="1:20" x14ac:dyDescent="0.2">
      <c r="D6" s="1" t="s">
        <v>0</v>
      </c>
      <c r="E6" s="35" t="s">
        <v>109</v>
      </c>
      <c r="F6" s="35"/>
      <c r="G6" s="35" t="s">
        <v>173</v>
      </c>
      <c r="H6" s="35"/>
      <c r="I6" s="35"/>
      <c r="J6" s="35"/>
      <c r="K6" s="35"/>
      <c r="L6" s="35"/>
      <c r="M6" s="36"/>
      <c r="N6" s="37"/>
      <c r="O6" s="35"/>
      <c r="P6" s="35"/>
    </row>
    <row r="7" spans="1:20" x14ac:dyDescent="0.2">
      <c r="D7" s="1" t="s">
        <v>10</v>
      </c>
      <c r="E7" s="36">
        <v>2</v>
      </c>
      <c r="F7" s="37"/>
      <c r="G7" s="36">
        <v>2</v>
      </c>
      <c r="H7" s="37"/>
      <c r="I7" s="36"/>
      <c r="J7" s="37"/>
      <c r="K7" s="36"/>
      <c r="L7" s="37"/>
      <c r="M7" s="36"/>
      <c r="N7" s="37"/>
      <c r="O7" s="36"/>
      <c r="P7" s="37"/>
    </row>
    <row r="8" spans="1:20" x14ac:dyDescent="0.2">
      <c r="D8" s="1" t="s">
        <v>1</v>
      </c>
      <c r="E8" s="38">
        <v>45935</v>
      </c>
      <c r="F8" s="38"/>
      <c r="G8" s="52">
        <v>45984</v>
      </c>
      <c r="H8" s="53"/>
      <c r="I8" s="52"/>
      <c r="J8" s="53"/>
      <c r="K8" s="52"/>
      <c r="L8" s="53"/>
      <c r="M8" s="52"/>
      <c r="N8" s="53"/>
      <c r="O8" s="38"/>
      <c r="P8" s="38"/>
    </row>
    <row r="9" spans="1:20" x14ac:dyDescent="0.2">
      <c r="D9" s="1" t="s">
        <v>2</v>
      </c>
      <c r="E9" s="35">
        <v>4</v>
      </c>
      <c r="F9" s="35"/>
      <c r="G9" s="36">
        <v>8</v>
      </c>
      <c r="H9" s="37"/>
      <c r="I9" s="36"/>
      <c r="J9" s="37"/>
      <c r="K9" s="36"/>
      <c r="L9" s="37"/>
      <c r="M9" s="36"/>
      <c r="N9" s="37"/>
      <c r="O9" s="35"/>
      <c r="P9" s="35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 t="shared" ref="A11:A23" si="0">R11</f>
        <v>1</v>
      </c>
      <c r="B11" s="13" t="s">
        <v>115</v>
      </c>
      <c r="C11" s="13" t="s">
        <v>116</v>
      </c>
      <c r="D11" s="13" t="s">
        <v>75</v>
      </c>
      <c r="E11" s="13">
        <v>1</v>
      </c>
      <c r="F11" s="13">
        <v>8</v>
      </c>
      <c r="G11" s="13">
        <v>1</v>
      </c>
      <c r="H11" s="19">
        <v>8</v>
      </c>
      <c r="I11" s="6"/>
      <c r="J11" s="7">
        <f>IF(I11=0,,($I$9-I11)*$I$7*100/$I$9)</f>
        <v>0</v>
      </c>
      <c r="K11" s="6"/>
      <c r="L11" s="7">
        <f t="shared" ref="L11:L23" si="1">IF(K11=0,,($K$9-K11)*$K$7*100/$K$9)</f>
        <v>0</v>
      </c>
      <c r="M11" s="6"/>
      <c r="N11" s="6">
        <f t="shared" ref="N11:N17" si="2">IF(M11=0,,($M$9-M11)*$M$7*100/$M$9)</f>
        <v>0</v>
      </c>
      <c r="O11" s="6"/>
      <c r="P11" s="7">
        <f t="shared" ref="P11:P23" si="3">IF(O11=0,,($O$9-O11)*$O$7*100/$O$9)</f>
        <v>0</v>
      </c>
      <c r="Q11" s="8">
        <f t="shared" ref="Q11:Q23" si="4">N11+J11+L11+F11+H11</f>
        <v>16</v>
      </c>
      <c r="R11" s="6">
        <f t="shared" ref="R11:R24" si="5">ROW(B11)-10</f>
        <v>1</v>
      </c>
      <c r="S11" s="6">
        <f>COUNTA(E11,G11,I11,K11,M11,#REF!,O11)</f>
        <v>3</v>
      </c>
      <c r="T11" s="16">
        <f t="shared" ref="T11:T23" si="6">S11/$G$3</f>
        <v>1.5</v>
      </c>
    </row>
    <row r="12" spans="1:20" x14ac:dyDescent="0.2">
      <c r="A12" s="5">
        <f t="shared" si="0"/>
        <v>2</v>
      </c>
      <c r="B12" s="13" t="s">
        <v>121</v>
      </c>
      <c r="C12" s="13" t="s">
        <v>122</v>
      </c>
      <c r="D12" s="13" t="s">
        <v>75</v>
      </c>
      <c r="E12" s="13">
        <v>4</v>
      </c>
      <c r="F12" s="13">
        <v>4</v>
      </c>
      <c r="G12" s="13">
        <v>4</v>
      </c>
      <c r="H12" s="19">
        <v>5</v>
      </c>
      <c r="I12" s="6"/>
      <c r="J12" s="7"/>
      <c r="K12" s="6"/>
      <c r="L12" s="7">
        <f t="shared" si="1"/>
        <v>0</v>
      </c>
      <c r="M12" s="6"/>
      <c r="N12" s="6">
        <f t="shared" si="2"/>
        <v>0</v>
      </c>
      <c r="O12" s="6"/>
      <c r="P12" s="7">
        <f t="shared" si="3"/>
        <v>0</v>
      </c>
      <c r="Q12" s="8">
        <f t="shared" si="4"/>
        <v>9</v>
      </c>
      <c r="R12" s="6">
        <f t="shared" si="5"/>
        <v>2</v>
      </c>
      <c r="S12" s="6">
        <f>COUNTA(E12,G12,I12,K12,M12,#REF!,O12)</f>
        <v>3</v>
      </c>
      <c r="T12" s="16">
        <f t="shared" si="6"/>
        <v>1.5</v>
      </c>
    </row>
    <row r="13" spans="1:20" x14ac:dyDescent="0.2">
      <c r="A13" s="5">
        <f t="shared" si="0"/>
        <v>3</v>
      </c>
      <c r="B13" s="13" t="s">
        <v>119</v>
      </c>
      <c r="C13" s="13" t="s">
        <v>120</v>
      </c>
      <c r="D13" s="13" t="s">
        <v>75</v>
      </c>
      <c r="E13" s="13">
        <v>3</v>
      </c>
      <c r="F13" s="13">
        <v>5</v>
      </c>
      <c r="G13" s="13">
        <v>6</v>
      </c>
      <c r="H13" s="19">
        <v>3</v>
      </c>
      <c r="I13" s="6"/>
      <c r="J13" s="7">
        <f t="shared" ref="J13:J23" si="7">IF(I13=0,,($I$9-I13)*$I$7*100/$I$9)</f>
        <v>0</v>
      </c>
      <c r="K13" s="6"/>
      <c r="L13" s="7">
        <f t="shared" si="1"/>
        <v>0</v>
      </c>
      <c r="M13" s="6"/>
      <c r="N13" s="6">
        <f t="shared" si="2"/>
        <v>0</v>
      </c>
      <c r="O13" s="6"/>
      <c r="P13" s="7">
        <f t="shared" si="3"/>
        <v>0</v>
      </c>
      <c r="Q13" s="8">
        <f t="shared" si="4"/>
        <v>8</v>
      </c>
      <c r="R13" s="6">
        <f t="shared" si="5"/>
        <v>3</v>
      </c>
      <c r="S13" s="6">
        <f>COUNTA(E13,G13,I13,K13,M13,#REF!,O13)</f>
        <v>3</v>
      </c>
      <c r="T13" s="16">
        <f t="shared" si="6"/>
        <v>1.5</v>
      </c>
    </row>
    <row r="14" spans="1:20" x14ac:dyDescent="0.2">
      <c r="A14" s="5">
        <f t="shared" si="0"/>
        <v>4</v>
      </c>
      <c r="B14" s="13" t="s">
        <v>237</v>
      </c>
      <c r="C14" s="13" t="s">
        <v>238</v>
      </c>
      <c r="D14" s="13" t="s">
        <v>68</v>
      </c>
      <c r="E14" s="13"/>
      <c r="F14" s="13">
        <f>IF(E14=0,,($E$9-E14)*$E$7*100/$E$9)</f>
        <v>0</v>
      </c>
      <c r="G14" s="13">
        <v>2</v>
      </c>
      <c r="H14" s="19">
        <v>7</v>
      </c>
      <c r="I14" s="6"/>
      <c r="J14" s="7">
        <f t="shared" si="7"/>
        <v>0</v>
      </c>
      <c r="K14" s="6"/>
      <c r="L14" s="7">
        <f t="shared" si="1"/>
        <v>0</v>
      </c>
      <c r="M14" s="6"/>
      <c r="N14" s="6">
        <f t="shared" si="2"/>
        <v>0</v>
      </c>
      <c r="O14" s="6"/>
      <c r="P14" s="7">
        <f t="shared" si="3"/>
        <v>0</v>
      </c>
      <c r="Q14" s="8">
        <f t="shared" si="4"/>
        <v>7</v>
      </c>
      <c r="R14" s="6">
        <f t="shared" si="5"/>
        <v>4</v>
      </c>
      <c r="S14" s="6">
        <f>COUNTA(E14,G14,I14,K14,M14,#REF!,O14)</f>
        <v>2</v>
      </c>
      <c r="T14" s="16">
        <f t="shared" si="6"/>
        <v>1</v>
      </c>
    </row>
    <row r="15" spans="1:20" x14ac:dyDescent="0.2">
      <c r="A15" s="5">
        <f t="shared" si="0"/>
        <v>5</v>
      </c>
      <c r="B15" s="13" t="s">
        <v>117</v>
      </c>
      <c r="C15" s="13" t="s">
        <v>118</v>
      </c>
      <c r="D15" s="13" t="s">
        <v>112</v>
      </c>
      <c r="E15" s="13">
        <v>2</v>
      </c>
      <c r="F15" s="13">
        <v>6</v>
      </c>
      <c r="G15" s="13"/>
      <c r="H15" s="19"/>
      <c r="I15" s="6"/>
      <c r="J15" s="7">
        <f t="shared" si="7"/>
        <v>0</v>
      </c>
      <c r="K15" s="6"/>
      <c r="L15" s="7">
        <f t="shared" si="1"/>
        <v>0</v>
      </c>
      <c r="M15" s="6"/>
      <c r="N15" s="6">
        <f t="shared" si="2"/>
        <v>0</v>
      </c>
      <c r="O15" s="6"/>
      <c r="P15" s="7">
        <f t="shared" si="3"/>
        <v>0</v>
      </c>
      <c r="Q15" s="8">
        <f t="shared" si="4"/>
        <v>6</v>
      </c>
      <c r="R15" s="6">
        <f t="shared" si="5"/>
        <v>5</v>
      </c>
      <c r="S15" s="6">
        <f>COUNTA(E15,G15,I15,K15,M15,#REF!,O15)</f>
        <v>2</v>
      </c>
      <c r="T15" s="16">
        <f t="shared" si="6"/>
        <v>1</v>
      </c>
    </row>
    <row r="16" spans="1:20" x14ac:dyDescent="0.2">
      <c r="A16" s="5">
        <f t="shared" si="0"/>
        <v>6</v>
      </c>
      <c r="B16" s="13" t="s">
        <v>239</v>
      </c>
      <c r="C16" s="13" t="s">
        <v>240</v>
      </c>
      <c r="D16" s="13" t="s">
        <v>68</v>
      </c>
      <c r="E16" s="13"/>
      <c r="F16" s="13">
        <f>IF(E16=0,,($E$9-E16)*$E$7*100/$E$9)</f>
        <v>0</v>
      </c>
      <c r="G16" s="13">
        <v>3</v>
      </c>
      <c r="H16" s="19">
        <v>6</v>
      </c>
      <c r="I16" s="6"/>
      <c r="J16" s="7">
        <f t="shared" si="7"/>
        <v>0</v>
      </c>
      <c r="K16" s="6"/>
      <c r="L16" s="7">
        <f t="shared" si="1"/>
        <v>0</v>
      </c>
      <c r="M16" s="6"/>
      <c r="N16" s="6">
        <f t="shared" si="2"/>
        <v>0</v>
      </c>
      <c r="O16" s="6"/>
      <c r="P16" s="7">
        <f t="shared" si="3"/>
        <v>0</v>
      </c>
      <c r="Q16" s="8">
        <f t="shared" si="4"/>
        <v>6</v>
      </c>
      <c r="R16" s="6">
        <f t="shared" si="5"/>
        <v>6</v>
      </c>
      <c r="S16" s="6">
        <f>COUNTA(E16,G16,I16,K16,M16,#REF!,O16)</f>
        <v>2</v>
      </c>
      <c r="T16" s="16">
        <f t="shared" si="6"/>
        <v>1</v>
      </c>
    </row>
    <row r="17" spans="1:20" x14ac:dyDescent="0.2">
      <c r="A17" s="5">
        <f t="shared" si="0"/>
        <v>7</v>
      </c>
      <c r="B17" s="13" t="s">
        <v>241</v>
      </c>
      <c r="C17" s="13" t="s">
        <v>242</v>
      </c>
      <c r="D17" s="13" t="s">
        <v>68</v>
      </c>
      <c r="E17" s="13"/>
      <c r="F17" s="13"/>
      <c r="G17" s="13">
        <v>5</v>
      </c>
      <c r="H17" s="19">
        <v>4</v>
      </c>
      <c r="I17" s="6"/>
      <c r="J17" s="7">
        <f t="shared" si="7"/>
        <v>0</v>
      </c>
      <c r="K17" s="6"/>
      <c r="L17" s="7">
        <f t="shared" si="1"/>
        <v>0</v>
      </c>
      <c r="M17" s="6"/>
      <c r="N17" s="6">
        <f t="shared" si="2"/>
        <v>0</v>
      </c>
      <c r="O17" s="6"/>
      <c r="P17" s="7">
        <f t="shared" si="3"/>
        <v>0</v>
      </c>
      <c r="Q17" s="8">
        <f t="shared" si="4"/>
        <v>4</v>
      </c>
      <c r="R17" s="6">
        <f t="shared" si="5"/>
        <v>7</v>
      </c>
      <c r="S17" s="6">
        <f>COUNTA(E17,G17,I17,K17,M17,#REF!,O17)</f>
        <v>2</v>
      </c>
      <c r="T17" s="16">
        <f t="shared" si="6"/>
        <v>1</v>
      </c>
    </row>
    <row r="18" spans="1:20" x14ac:dyDescent="0.2">
      <c r="A18" s="5">
        <f t="shared" si="0"/>
        <v>8</v>
      </c>
      <c r="B18" s="13" t="s">
        <v>243</v>
      </c>
      <c r="C18" s="13" t="s">
        <v>244</v>
      </c>
      <c r="D18" s="13" t="s">
        <v>68</v>
      </c>
      <c r="E18" s="13"/>
      <c r="F18" s="13">
        <f t="shared" ref="F18:F23" si="8">IF(E18=0,,($E$9-E18)*$E$7*100/$E$9)</f>
        <v>0</v>
      </c>
      <c r="G18" s="13">
        <v>7</v>
      </c>
      <c r="H18" s="19">
        <v>2</v>
      </c>
      <c r="I18" s="6"/>
      <c r="J18" s="7">
        <f t="shared" si="7"/>
        <v>0</v>
      </c>
      <c r="K18" s="6"/>
      <c r="L18" s="7">
        <f t="shared" si="1"/>
        <v>0</v>
      </c>
      <c r="M18" s="6"/>
      <c r="N18" s="6"/>
      <c r="O18" s="6"/>
      <c r="P18" s="7">
        <f t="shared" si="3"/>
        <v>0</v>
      </c>
      <c r="Q18" s="8">
        <f t="shared" si="4"/>
        <v>2</v>
      </c>
      <c r="R18" s="6">
        <f t="shared" si="5"/>
        <v>8</v>
      </c>
      <c r="S18" s="6">
        <f>COUNTA(E18,G18,I18,K18,M18,#REF!,O18)</f>
        <v>2</v>
      </c>
      <c r="T18" s="16">
        <f t="shared" si="6"/>
        <v>1</v>
      </c>
    </row>
    <row r="19" spans="1:20" x14ac:dyDescent="0.2">
      <c r="A19" s="6">
        <f t="shared" si="0"/>
        <v>9</v>
      </c>
      <c r="B19" s="13" t="s">
        <v>245</v>
      </c>
      <c r="C19" s="13" t="s">
        <v>246</v>
      </c>
      <c r="D19" s="13" t="s">
        <v>68</v>
      </c>
      <c r="E19" s="13"/>
      <c r="F19" s="13">
        <f t="shared" si="8"/>
        <v>0</v>
      </c>
      <c r="G19" s="13">
        <v>8</v>
      </c>
      <c r="H19" s="19">
        <v>1</v>
      </c>
      <c r="I19" s="6"/>
      <c r="J19" s="7">
        <f t="shared" si="7"/>
        <v>0</v>
      </c>
      <c r="K19" s="6"/>
      <c r="L19" s="7">
        <f t="shared" si="1"/>
        <v>0</v>
      </c>
      <c r="M19" s="6"/>
      <c r="N19" s="6">
        <f>IF(M19=0,,($M$9-M19)*$M$7*100/$M$9)</f>
        <v>0</v>
      </c>
      <c r="O19" s="6"/>
      <c r="P19" s="7">
        <f t="shared" si="3"/>
        <v>0</v>
      </c>
      <c r="Q19" s="8">
        <f t="shared" si="4"/>
        <v>1</v>
      </c>
      <c r="R19" s="6">
        <f t="shared" si="5"/>
        <v>9</v>
      </c>
      <c r="S19" s="6">
        <f>COUNTA(E19,G19,I19,K19,M19,#REF!,O19)</f>
        <v>2</v>
      </c>
      <c r="T19" s="16">
        <f t="shared" si="6"/>
        <v>1</v>
      </c>
    </row>
    <row r="20" spans="1:20" x14ac:dyDescent="0.2">
      <c r="A20" s="5">
        <f t="shared" si="0"/>
        <v>10</v>
      </c>
      <c r="B20" s="13"/>
      <c r="C20" s="13"/>
      <c r="D20" s="13"/>
      <c r="E20" s="13"/>
      <c r="F20" s="13">
        <f t="shared" si="8"/>
        <v>0</v>
      </c>
      <c r="G20" s="13"/>
      <c r="H20" s="19">
        <f>IF(G20=0,,($G$9-G20)*$G$7*100/$G$9)</f>
        <v>0</v>
      </c>
      <c r="I20" s="6"/>
      <c r="J20" s="7">
        <f t="shared" si="7"/>
        <v>0</v>
      </c>
      <c r="K20" s="6"/>
      <c r="L20" s="7">
        <f t="shared" si="1"/>
        <v>0</v>
      </c>
      <c r="M20" s="6"/>
      <c r="N20" s="6">
        <f>IF(M20=0,,($M$9-M20)*$M$7*100/$M$9)</f>
        <v>0</v>
      </c>
      <c r="O20" s="6"/>
      <c r="P20" s="7">
        <f t="shared" si="3"/>
        <v>0</v>
      </c>
      <c r="Q20" s="8">
        <f t="shared" si="4"/>
        <v>0</v>
      </c>
      <c r="R20" s="6">
        <f t="shared" si="5"/>
        <v>10</v>
      </c>
      <c r="S20" s="6">
        <f>COUNTA(E20,G20,I20,K20,M20,#REF!,O20)</f>
        <v>1</v>
      </c>
      <c r="T20" s="16">
        <f t="shared" si="6"/>
        <v>0.5</v>
      </c>
    </row>
    <row r="21" spans="1:20" x14ac:dyDescent="0.2">
      <c r="A21" s="5">
        <f t="shared" si="0"/>
        <v>11</v>
      </c>
      <c r="B21" s="13"/>
      <c r="C21" s="13"/>
      <c r="D21" s="13"/>
      <c r="E21" s="13"/>
      <c r="F21" s="13">
        <f t="shared" si="8"/>
        <v>0</v>
      </c>
      <c r="G21" s="13"/>
      <c r="H21" s="19">
        <f>IF(G21=0,,($G$9-G21)*$G$7*100/$G$9)</f>
        <v>0</v>
      </c>
      <c r="I21" s="6"/>
      <c r="J21" s="7">
        <f t="shared" si="7"/>
        <v>0</v>
      </c>
      <c r="K21" s="6"/>
      <c r="L21" s="7">
        <f t="shared" si="1"/>
        <v>0</v>
      </c>
      <c r="M21" s="6"/>
      <c r="N21" s="6">
        <f>IF(M21=0,,($M$9-M21)*$M$7*100/$M$9)</f>
        <v>0</v>
      </c>
      <c r="O21" s="6"/>
      <c r="P21" s="7">
        <f t="shared" si="3"/>
        <v>0</v>
      </c>
      <c r="Q21" s="8">
        <f t="shared" si="4"/>
        <v>0</v>
      </c>
      <c r="R21" s="6">
        <f t="shared" si="5"/>
        <v>11</v>
      </c>
      <c r="S21" s="6">
        <f>COUNTA(E21,G21,I21,K21,M21,#REF!,O21)</f>
        <v>1</v>
      </c>
      <c r="T21" s="16">
        <f t="shared" si="6"/>
        <v>0.5</v>
      </c>
    </row>
    <row r="22" spans="1:20" x14ac:dyDescent="0.2">
      <c r="A22" s="5">
        <f t="shared" si="0"/>
        <v>12</v>
      </c>
      <c r="B22" s="13"/>
      <c r="C22" s="13"/>
      <c r="D22" s="13"/>
      <c r="E22" s="13"/>
      <c r="F22" s="13">
        <f t="shared" si="8"/>
        <v>0</v>
      </c>
      <c r="G22" s="13"/>
      <c r="H22" s="19">
        <f>IF(G22=0,,($G$9-G22)*$G$7*100/$G$9)</f>
        <v>0</v>
      </c>
      <c r="I22" s="6"/>
      <c r="J22" s="7">
        <f t="shared" si="7"/>
        <v>0</v>
      </c>
      <c r="K22" s="6"/>
      <c r="L22" s="7">
        <f t="shared" si="1"/>
        <v>0</v>
      </c>
      <c r="M22" s="6"/>
      <c r="N22" s="6">
        <f>IF(M22=0,,($M$9-M22)*$M$7*100/$M$9)</f>
        <v>0</v>
      </c>
      <c r="O22" s="6"/>
      <c r="P22" s="7">
        <f t="shared" si="3"/>
        <v>0</v>
      </c>
      <c r="Q22" s="8">
        <f t="shared" si="4"/>
        <v>0</v>
      </c>
      <c r="R22" s="6">
        <f t="shared" si="5"/>
        <v>12</v>
      </c>
      <c r="S22" s="6">
        <f>COUNTA(E22,G22,I22,K22,M22,#REF!,O22)</f>
        <v>1</v>
      </c>
      <c r="T22" s="16">
        <f t="shared" si="6"/>
        <v>0.5</v>
      </c>
    </row>
    <row r="23" spans="1:20" x14ac:dyDescent="0.2">
      <c r="A23" s="5">
        <f t="shared" si="0"/>
        <v>13</v>
      </c>
      <c r="B23" s="13"/>
      <c r="C23" s="13"/>
      <c r="D23" s="13"/>
      <c r="E23" s="13"/>
      <c r="F23" s="13">
        <f t="shared" si="8"/>
        <v>0</v>
      </c>
      <c r="G23" s="13"/>
      <c r="H23" s="19">
        <f>IF(G23=0,,($G$9-G23)*$G$7*100/$G$9)</f>
        <v>0</v>
      </c>
      <c r="I23" s="6"/>
      <c r="J23" s="7">
        <f t="shared" si="7"/>
        <v>0</v>
      </c>
      <c r="K23" s="6"/>
      <c r="L23" s="7">
        <f t="shared" si="1"/>
        <v>0</v>
      </c>
      <c r="M23" s="6"/>
      <c r="N23" s="6">
        <f>IF(M23=0,,($M$9-M23)*$M$7*100/$M$9)</f>
        <v>0</v>
      </c>
      <c r="O23" s="6"/>
      <c r="P23" s="7">
        <f t="shared" si="3"/>
        <v>0</v>
      </c>
      <c r="Q23" s="8">
        <f t="shared" si="4"/>
        <v>0</v>
      </c>
      <c r="R23" s="6">
        <f t="shared" si="5"/>
        <v>13</v>
      </c>
      <c r="S23" s="6">
        <f>COUNTA(E23,G23,I23,K23,M23,#REF!,O23)</f>
        <v>1</v>
      </c>
      <c r="T23" s="16">
        <f t="shared" si="6"/>
        <v>0.5</v>
      </c>
    </row>
    <row r="24" spans="1:20" x14ac:dyDescent="0.2">
      <c r="A24" s="5">
        <f t="shared" ref="A24" si="9">R24</f>
        <v>14</v>
      </c>
      <c r="B24" s="6"/>
      <c r="C24" s="6"/>
      <c r="D24" s="6"/>
      <c r="E24" s="6"/>
      <c r="F24" s="6">
        <f t="shared" ref="F24" si="10">IF(E24=0,,($E$9-E24)*$E$7*100/$E$9)</f>
        <v>0</v>
      </c>
      <c r="G24" s="6"/>
      <c r="H24" s="7">
        <f>IF(G24=0,,($G$9-G24)*$G$7*100/$G$9)</f>
        <v>0</v>
      </c>
      <c r="I24" s="6"/>
      <c r="J24" s="7">
        <f t="shared" ref="J24" si="11">IF(I24=0,,($I$9-I24)*$I$7*100/$I$9)</f>
        <v>0</v>
      </c>
      <c r="K24" s="6"/>
      <c r="L24" s="7">
        <f t="shared" ref="L24" si="12">IF(K24=0,,($K$9-K24)*$K$7*100/$K$9)</f>
        <v>0</v>
      </c>
      <c r="M24" s="6"/>
      <c r="N24" s="6">
        <f t="shared" ref="N24" si="13">IF(M24=0,,($M$9-M24)*$M$7*100/$M$9)</f>
        <v>0</v>
      </c>
      <c r="O24" s="6"/>
      <c r="P24" s="7">
        <f t="shared" ref="P24" si="14">IF(O24=0,,($O$9-O24)*$O$7*100/$O$9)</f>
        <v>0</v>
      </c>
      <c r="Q24" s="8">
        <f t="shared" ref="Q24" si="15">N24+J24+L24+F24+H24</f>
        <v>0</v>
      </c>
      <c r="R24" s="6">
        <f t="shared" si="5"/>
        <v>14</v>
      </c>
      <c r="S24" s="6">
        <f>COUNTA(E24,G24,I24,K24,M24,#REF!,O24)</f>
        <v>1</v>
      </c>
      <c r="T24" s="16">
        <f t="shared" ref="T24" si="16">S24/$G$3</f>
        <v>0.5</v>
      </c>
    </row>
    <row r="25" spans="1:20" x14ac:dyDescent="0.2">
      <c r="A25" s="39" t="s">
        <v>11</v>
      </c>
      <c r="B25" s="39"/>
      <c r="C25" s="40"/>
      <c r="E25">
        <f>COUNTA(E11:E24)</f>
        <v>4</v>
      </c>
      <c r="G25">
        <f>COUNTA(G11:G24)</f>
        <v>8</v>
      </c>
      <c r="I25">
        <f>COUNTA(I11:I24)</f>
        <v>0</v>
      </c>
      <c r="K25">
        <f>COUNTA(K11:K24)</f>
        <v>0</v>
      </c>
      <c r="M25">
        <f>COUNTA(M11:M24)</f>
        <v>0</v>
      </c>
      <c r="O25">
        <f>COUNTA(O11:O24)</f>
        <v>0</v>
      </c>
    </row>
    <row r="26" spans="1:20" x14ac:dyDescent="0.2">
      <c r="A26" s="45" t="s">
        <v>19</v>
      </c>
      <c r="B26" s="45"/>
      <c r="C26" s="45"/>
      <c r="E26" s="15">
        <f>E25/$G$2</f>
        <v>0.44444444444444442</v>
      </c>
      <c r="G26" s="15">
        <f>G25/$G$2</f>
        <v>0.88888888888888884</v>
      </c>
      <c r="I26" s="15">
        <f>I25/$G$2</f>
        <v>0</v>
      </c>
      <c r="K26" s="15">
        <f>K25/$G$2</f>
        <v>0</v>
      </c>
      <c r="M26" s="15">
        <f>M25/$G$2</f>
        <v>0</v>
      </c>
      <c r="O26" s="15">
        <f>O25/$G$2</f>
        <v>0</v>
      </c>
    </row>
  </sheetData>
  <sortState xmlns:xlrd2="http://schemas.microsoft.com/office/spreadsheetml/2017/richdata2" ref="B11:Q23">
    <sortCondition descending="1" ref="Q11:Q23"/>
  </sortState>
  <mergeCells count="29">
    <mergeCell ref="E3:F3"/>
    <mergeCell ref="O8:P8"/>
    <mergeCell ref="O9:P9"/>
    <mergeCell ref="G6:H6"/>
    <mergeCell ref="A25:C25"/>
    <mergeCell ref="K8:L8"/>
    <mergeCell ref="E8:F8"/>
    <mergeCell ref="M8:N8"/>
    <mergeCell ref="K9:L9"/>
    <mergeCell ref="E9:F9"/>
    <mergeCell ref="M9:N9"/>
    <mergeCell ref="I8:J8"/>
    <mergeCell ref="I9:J9"/>
    <mergeCell ref="A26:C26"/>
    <mergeCell ref="G7:H7"/>
    <mergeCell ref="G8:H8"/>
    <mergeCell ref="G9:H9"/>
    <mergeCell ref="A1:Q1"/>
    <mergeCell ref="K6:L6"/>
    <mergeCell ref="E6:F6"/>
    <mergeCell ref="M6:N6"/>
    <mergeCell ref="K7:L7"/>
    <mergeCell ref="E7:F7"/>
    <mergeCell ref="M7:N7"/>
    <mergeCell ref="O6:P6"/>
    <mergeCell ref="O7:P7"/>
    <mergeCell ref="I6:J6"/>
    <mergeCell ref="I7:J7"/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8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F19" sqref="F19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3.1640625" customWidth="1"/>
    <col min="15" max="15" width="12.33203125" bestFit="1" customWidth="1"/>
    <col min="16" max="16" width="19.6640625" bestFit="1" customWidth="1"/>
  </cols>
  <sheetData>
    <row r="1" spans="1:18" ht="31" x14ac:dyDescent="0.35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8" x14ac:dyDescent="0.2">
      <c r="E2" s="44" t="s">
        <v>16</v>
      </c>
      <c r="F2" s="44"/>
      <c r="G2" s="14">
        <f>COUNTA(B11:B46)</f>
        <v>8</v>
      </c>
    </row>
    <row r="3" spans="1:18" x14ac:dyDescent="0.2">
      <c r="B3" s="2"/>
      <c r="E3" s="44" t="s">
        <v>17</v>
      </c>
      <c r="F3" s="44"/>
      <c r="G3" s="14">
        <f>COUNTA(E8:L8)</f>
        <v>1</v>
      </c>
    </row>
    <row r="4" spans="1:18" x14ac:dyDescent="0.2">
      <c r="B4" s="2"/>
      <c r="C4" s="3"/>
    </row>
    <row r="6" spans="1:18" x14ac:dyDescent="0.2">
      <c r="D6" s="1" t="s">
        <v>0</v>
      </c>
      <c r="E6" s="35" t="s">
        <v>173</v>
      </c>
      <c r="F6" s="35"/>
      <c r="G6" s="36"/>
      <c r="H6" s="37"/>
      <c r="I6" s="35"/>
      <c r="J6" s="35"/>
      <c r="K6" s="35"/>
      <c r="L6" s="35"/>
      <c r="M6" s="35"/>
      <c r="N6" s="35"/>
    </row>
    <row r="7" spans="1:18" x14ac:dyDescent="0.2">
      <c r="D7" s="1" t="s">
        <v>10</v>
      </c>
      <c r="E7" s="36">
        <v>2</v>
      </c>
      <c r="F7" s="37"/>
      <c r="G7" s="36"/>
      <c r="H7" s="37"/>
      <c r="I7" s="36"/>
      <c r="J7" s="37"/>
      <c r="K7" s="36"/>
      <c r="L7" s="37"/>
      <c r="M7" s="36"/>
      <c r="N7" s="37"/>
    </row>
    <row r="8" spans="1:18" x14ac:dyDescent="0.2">
      <c r="D8" s="1" t="s">
        <v>1</v>
      </c>
      <c r="E8" s="52">
        <v>45984</v>
      </c>
      <c r="F8" s="53"/>
      <c r="G8" s="52"/>
      <c r="H8" s="53"/>
      <c r="I8" s="38"/>
      <c r="J8" s="38"/>
      <c r="K8" s="38"/>
      <c r="L8" s="38"/>
      <c r="M8" s="38"/>
      <c r="N8" s="38"/>
    </row>
    <row r="9" spans="1:18" x14ac:dyDescent="0.2">
      <c r="D9" s="1" t="s">
        <v>2</v>
      </c>
      <c r="E9" s="35">
        <v>8</v>
      </c>
      <c r="F9" s="35"/>
      <c r="G9" s="36"/>
      <c r="H9" s="37"/>
      <c r="I9" s="35"/>
      <c r="J9" s="35"/>
      <c r="K9" s="35"/>
      <c r="L9" s="35"/>
      <c r="M9" s="35"/>
      <c r="N9" s="35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22">
        <v>1</v>
      </c>
      <c r="B11" s="27" t="s">
        <v>247</v>
      </c>
      <c r="C11" s="27" t="s">
        <v>248</v>
      </c>
      <c r="D11" s="27" t="s">
        <v>125</v>
      </c>
      <c r="E11" s="13">
        <v>1</v>
      </c>
      <c r="F11" s="19">
        <v>8</v>
      </c>
      <c r="G11" s="6"/>
      <c r="H11" s="6"/>
      <c r="I11" s="13"/>
      <c r="J11" s="7"/>
      <c r="K11" s="6"/>
      <c r="L11" s="7"/>
      <c r="M11" s="6"/>
      <c r="N11" s="7"/>
      <c r="O11" s="8">
        <f t="shared" ref="O11:O34" si="0">F11+H11+J11+L11+N11</f>
        <v>8</v>
      </c>
      <c r="P11" s="6">
        <f t="shared" ref="P11:P46" si="1">ROW(B11)-10</f>
        <v>1</v>
      </c>
      <c r="Q11" s="6">
        <f t="shared" ref="Q11:Q46" si="2">COUNTA(E11,G11,I11,K11)</f>
        <v>1</v>
      </c>
      <c r="R11" s="16">
        <f t="shared" ref="R11:R46" si="3">Q11/$G$3</f>
        <v>1</v>
      </c>
    </row>
    <row r="12" spans="1:18" x14ac:dyDescent="0.2">
      <c r="A12" s="22">
        <v>2</v>
      </c>
      <c r="B12" s="27" t="s">
        <v>249</v>
      </c>
      <c r="C12" s="27" t="s">
        <v>250</v>
      </c>
      <c r="D12" s="27" t="s">
        <v>93</v>
      </c>
      <c r="E12" s="13">
        <v>2</v>
      </c>
      <c r="F12" s="19">
        <v>7</v>
      </c>
      <c r="G12" s="6"/>
      <c r="H12" s="6"/>
      <c r="I12" s="13"/>
      <c r="J12" s="7"/>
      <c r="K12" s="6"/>
      <c r="L12" s="7"/>
      <c r="M12" s="6"/>
      <c r="N12" s="7"/>
      <c r="O12" s="8">
        <f t="shared" si="0"/>
        <v>7</v>
      </c>
      <c r="P12" s="6">
        <f t="shared" si="1"/>
        <v>2</v>
      </c>
      <c r="Q12" s="6">
        <f t="shared" si="2"/>
        <v>1</v>
      </c>
      <c r="R12" s="16">
        <f t="shared" si="3"/>
        <v>1</v>
      </c>
    </row>
    <row r="13" spans="1:18" x14ac:dyDescent="0.2">
      <c r="A13" s="22">
        <v>3</v>
      </c>
      <c r="B13" s="27" t="s">
        <v>251</v>
      </c>
      <c r="C13" s="27" t="s">
        <v>252</v>
      </c>
      <c r="D13" s="27" t="s">
        <v>54</v>
      </c>
      <c r="E13" s="13">
        <v>3</v>
      </c>
      <c r="F13" s="19">
        <v>6</v>
      </c>
      <c r="G13" s="6"/>
      <c r="H13" s="6"/>
      <c r="I13" s="13"/>
      <c r="J13" s="7"/>
      <c r="K13" s="6"/>
      <c r="L13" s="7"/>
      <c r="M13" s="6"/>
      <c r="N13" s="7"/>
      <c r="O13" s="8">
        <f t="shared" si="0"/>
        <v>6</v>
      </c>
      <c r="P13" s="6">
        <f t="shared" si="1"/>
        <v>3</v>
      </c>
      <c r="Q13" s="6">
        <f t="shared" si="2"/>
        <v>1</v>
      </c>
      <c r="R13" s="16">
        <f t="shared" si="3"/>
        <v>1</v>
      </c>
    </row>
    <row r="14" spans="1:18" x14ac:dyDescent="0.2">
      <c r="A14" s="22">
        <v>4</v>
      </c>
      <c r="B14" s="27" t="s">
        <v>253</v>
      </c>
      <c r="C14" s="27" t="s">
        <v>254</v>
      </c>
      <c r="D14" s="27" t="s">
        <v>54</v>
      </c>
      <c r="E14" s="13">
        <v>4</v>
      </c>
      <c r="F14" s="19">
        <v>5</v>
      </c>
      <c r="G14" s="6"/>
      <c r="H14" s="6"/>
      <c r="I14" s="13"/>
      <c r="J14" s="7"/>
      <c r="K14" s="6"/>
      <c r="L14" s="7"/>
      <c r="M14" s="6"/>
      <c r="N14" s="7"/>
      <c r="O14" s="8">
        <f t="shared" si="0"/>
        <v>5</v>
      </c>
      <c r="P14" s="6">
        <f t="shared" si="1"/>
        <v>4</v>
      </c>
      <c r="Q14" s="6">
        <f t="shared" si="2"/>
        <v>1</v>
      </c>
      <c r="R14" s="16">
        <f t="shared" si="3"/>
        <v>1</v>
      </c>
    </row>
    <row r="15" spans="1:18" x14ac:dyDescent="0.2">
      <c r="A15" s="22">
        <v>5</v>
      </c>
      <c r="B15" s="27" t="s">
        <v>110</v>
      </c>
      <c r="C15" s="27" t="s">
        <v>255</v>
      </c>
      <c r="D15" s="27" t="s">
        <v>125</v>
      </c>
      <c r="E15" s="13">
        <v>5</v>
      </c>
      <c r="F15" s="19">
        <v>4</v>
      </c>
      <c r="G15" s="6"/>
      <c r="H15" s="6"/>
      <c r="I15" s="13"/>
      <c r="J15" s="7"/>
      <c r="K15" s="6"/>
      <c r="L15" s="7"/>
      <c r="M15" s="6"/>
      <c r="N15" s="7"/>
      <c r="O15" s="8">
        <f t="shared" si="0"/>
        <v>4</v>
      </c>
      <c r="P15" s="6">
        <f t="shared" si="1"/>
        <v>5</v>
      </c>
      <c r="Q15" s="6">
        <f t="shared" si="2"/>
        <v>1</v>
      </c>
      <c r="R15" s="16">
        <f t="shared" si="3"/>
        <v>1</v>
      </c>
    </row>
    <row r="16" spans="1:18" x14ac:dyDescent="0.2">
      <c r="A16" s="22">
        <v>6</v>
      </c>
      <c r="B16" s="27" t="s">
        <v>256</v>
      </c>
      <c r="C16" s="27" t="s">
        <v>257</v>
      </c>
      <c r="D16" s="27" t="s">
        <v>54</v>
      </c>
      <c r="E16" s="13">
        <v>6</v>
      </c>
      <c r="F16" s="19">
        <v>3</v>
      </c>
      <c r="G16" s="6"/>
      <c r="H16" s="6"/>
      <c r="I16" s="13"/>
      <c r="J16" s="7"/>
      <c r="K16" s="6"/>
      <c r="L16" s="7"/>
      <c r="M16" s="6"/>
      <c r="N16" s="7"/>
      <c r="O16" s="8">
        <f t="shared" si="0"/>
        <v>3</v>
      </c>
      <c r="P16" s="6">
        <f t="shared" si="1"/>
        <v>6</v>
      </c>
      <c r="Q16" s="6">
        <f t="shared" si="2"/>
        <v>1</v>
      </c>
      <c r="R16" s="16">
        <f t="shared" si="3"/>
        <v>1</v>
      </c>
    </row>
    <row r="17" spans="1:18" x14ac:dyDescent="0.2">
      <c r="A17" s="22">
        <v>7</v>
      </c>
      <c r="B17" s="27" t="s">
        <v>258</v>
      </c>
      <c r="C17" s="27" t="s">
        <v>259</v>
      </c>
      <c r="D17" s="27" t="s">
        <v>54</v>
      </c>
      <c r="E17" s="13">
        <v>7</v>
      </c>
      <c r="F17" s="19">
        <v>2</v>
      </c>
      <c r="G17" s="6"/>
      <c r="H17" s="6"/>
      <c r="I17" s="13"/>
      <c r="J17" s="7"/>
      <c r="K17" s="6"/>
      <c r="L17" s="7"/>
      <c r="M17" s="6"/>
      <c r="N17" s="7"/>
      <c r="O17" s="8">
        <f t="shared" si="0"/>
        <v>2</v>
      </c>
      <c r="P17" s="6">
        <f t="shared" si="1"/>
        <v>7</v>
      </c>
      <c r="Q17" s="6">
        <f t="shared" si="2"/>
        <v>1</v>
      </c>
      <c r="R17" s="16">
        <f t="shared" si="3"/>
        <v>1</v>
      </c>
    </row>
    <row r="18" spans="1:18" x14ac:dyDescent="0.2">
      <c r="A18" s="22">
        <v>8</v>
      </c>
      <c r="B18" s="27" t="s">
        <v>260</v>
      </c>
      <c r="C18" s="27" t="s">
        <v>142</v>
      </c>
      <c r="D18" s="27" t="s">
        <v>54</v>
      </c>
      <c r="E18" s="13">
        <v>8</v>
      </c>
      <c r="F18" s="19">
        <v>1</v>
      </c>
      <c r="G18" s="6"/>
      <c r="H18" s="6"/>
      <c r="I18" s="13"/>
      <c r="J18" s="7"/>
      <c r="K18" s="6"/>
      <c r="L18" s="7"/>
      <c r="M18" s="6"/>
      <c r="N18" s="7"/>
      <c r="O18" s="8">
        <f t="shared" si="0"/>
        <v>1</v>
      </c>
      <c r="P18" s="6">
        <f t="shared" si="1"/>
        <v>8</v>
      </c>
      <c r="Q18" s="6">
        <f t="shared" si="2"/>
        <v>1</v>
      </c>
      <c r="R18" s="16">
        <f t="shared" si="3"/>
        <v>1</v>
      </c>
    </row>
    <row r="19" spans="1:18" x14ac:dyDescent="0.2">
      <c r="A19" s="22">
        <v>9</v>
      </c>
      <c r="B19" s="27"/>
      <c r="C19" s="27"/>
      <c r="D19" s="27"/>
      <c r="E19" s="13"/>
      <c r="F19" s="19"/>
      <c r="G19" s="6"/>
      <c r="H19" s="6"/>
      <c r="I19" s="13"/>
      <c r="J19" s="7"/>
      <c r="K19" s="6"/>
      <c r="L19" s="7"/>
      <c r="M19" s="6"/>
      <c r="N19" s="7"/>
      <c r="O19" s="8">
        <f t="shared" si="0"/>
        <v>0</v>
      </c>
      <c r="P19" s="6">
        <f t="shared" si="1"/>
        <v>9</v>
      </c>
      <c r="Q19" s="6">
        <f t="shared" si="2"/>
        <v>0</v>
      </c>
      <c r="R19" s="16">
        <f t="shared" si="3"/>
        <v>0</v>
      </c>
    </row>
    <row r="20" spans="1:18" x14ac:dyDescent="0.2">
      <c r="A20" s="22">
        <v>10</v>
      </c>
      <c r="B20" s="27"/>
      <c r="C20" s="27"/>
      <c r="D20" s="27"/>
      <c r="E20" s="27"/>
      <c r="F20" s="29"/>
      <c r="G20" s="6"/>
      <c r="H20" s="6"/>
      <c r="I20" s="13"/>
      <c r="J20" s="7"/>
      <c r="K20" s="6"/>
      <c r="L20" s="7"/>
      <c r="M20" s="6"/>
      <c r="N20" s="7"/>
      <c r="O20" s="8">
        <f t="shared" si="0"/>
        <v>0</v>
      </c>
      <c r="P20" s="6">
        <f t="shared" si="1"/>
        <v>10</v>
      </c>
      <c r="Q20" s="6">
        <f t="shared" si="2"/>
        <v>0</v>
      </c>
      <c r="R20" s="16">
        <f t="shared" si="3"/>
        <v>0</v>
      </c>
    </row>
    <row r="21" spans="1:18" x14ac:dyDescent="0.2">
      <c r="A21" s="22">
        <v>11</v>
      </c>
      <c r="B21" s="27"/>
      <c r="C21" s="27"/>
      <c r="D21" s="27"/>
      <c r="E21" s="6"/>
      <c r="F21" s="7"/>
      <c r="G21" s="6"/>
      <c r="H21" s="6"/>
      <c r="I21" s="13"/>
      <c r="J21" s="7"/>
      <c r="K21" s="6"/>
      <c r="L21" s="7"/>
      <c r="M21" s="6"/>
      <c r="N21" s="7"/>
      <c r="O21" s="8">
        <f t="shared" si="0"/>
        <v>0</v>
      </c>
      <c r="P21" s="6">
        <f t="shared" si="1"/>
        <v>11</v>
      </c>
      <c r="Q21" s="6">
        <f t="shared" si="2"/>
        <v>0</v>
      </c>
      <c r="R21" s="16">
        <f t="shared" si="3"/>
        <v>0</v>
      </c>
    </row>
    <row r="22" spans="1:18" x14ac:dyDescent="0.2">
      <c r="A22" s="22">
        <v>12</v>
      </c>
      <c r="B22" s="27"/>
      <c r="C22" s="27"/>
      <c r="D22" s="27"/>
      <c r="E22" s="13"/>
      <c r="F22" s="19"/>
      <c r="G22" s="6"/>
      <c r="H22" s="6"/>
      <c r="I22" s="13"/>
      <c r="J22" s="7"/>
      <c r="K22" s="6"/>
      <c r="L22" s="7"/>
      <c r="M22" s="6"/>
      <c r="N22" s="7"/>
      <c r="O22" s="8">
        <f t="shared" si="0"/>
        <v>0</v>
      </c>
      <c r="P22" s="6">
        <f t="shared" si="1"/>
        <v>12</v>
      </c>
      <c r="Q22" s="6">
        <f t="shared" si="2"/>
        <v>0</v>
      </c>
      <c r="R22" s="16">
        <f t="shared" si="3"/>
        <v>0</v>
      </c>
    </row>
    <row r="23" spans="1:18" x14ac:dyDescent="0.2">
      <c r="A23" s="22">
        <v>13</v>
      </c>
      <c r="B23" s="27"/>
      <c r="C23" s="27"/>
      <c r="D23" s="27"/>
      <c r="E23" s="13"/>
      <c r="F23" s="19"/>
      <c r="G23" s="6"/>
      <c r="H23" s="6"/>
      <c r="I23" s="13"/>
      <c r="J23" s="7"/>
      <c r="K23" s="6"/>
      <c r="L23" s="7"/>
      <c r="M23" s="6"/>
      <c r="N23" s="7"/>
      <c r="O23" s="8">
        <f t="shared" si="0"/>
        <v>0</v>
      </c>
      <c r="P23" s="6">
        <f t="shared" si="1"/>
        <v>13</v>
      </c>
      <c r="Q23" s="6">
        <f t="shared" si="2"/>
        <v>0</v>
      </c>
      <c r="R23" s="16">
        <f t="shared" si="3"/>
        <v>0</v>
      </c>
    </row>
    <row r="24" spans="1:18" x14ac:dyDescent="0.2">
      <c r="A24" s="22">
        <v>14</v>
      </c>
      <c r="B24" s="27"/>
      <c r="C24" s="27"/>
      <c r="D24" s="27"/>
      <c r="E24" s="13"/>
      <c r="F24" s="19"/>
      <c r="G24" s="6"/>
      <c r="H24" s="6"/>
      <c r="I24" s="13"/>
      <c r="J24" s="7"/>
      <c r="K24" s="6"/>
      <c r="L24" s="7"/>
      <c r="M24" s="6"/>
      <c r="N24" s="7"/>
      <c r="O24" s="8">
        <f t="shared" si="0"/>
        <v>0</v>
      </c>
      <c r="P24" s="6">
        <f t="shared" si="1"/>
        <v>14</v>
      </c>
      <c r="Q24" s="6">
        <f t="shared" si="2"/>
        <v>0</v>
      </c>
      <c r="R24" s="16">
        <f t="shared" si="3"/>
        <v>0</v>
      </c>
    </row>
    <row r="25" spans="1:18" x14ac:dyDescent="0.2">
      <c r="A25" s="22">
        <v>15</v>
      </c>
      <c r="B25" s="27"/>
      <c r="C25" s="27"/>
      <c r="D25" s="27"/>
      <c r="E25" s="13"/>
      <c r="F25" s="19"/>
      <c r="G25" s="6"/>
      <c r="H25" s="6"/>
      <c r="I25" s="13"/>
      <c r="J25" s="7"/>
      <c r="K25" s="6"/>
      <c r="L25" s="7"/>
      <c r="M25" s="6"/>
      <c r="N25" s="7"/>
      <c r="O25" s="8">
        <f t="shared" si="0"/>
        <v>0</v>
      </c>
      <c r="P25" s="6">
        <f t="shared" si="1"/>
        <v>15</v>
      </c>
      <c r="Q25" s="6">
        <f t="shared" si="2"/>
        <v>0</v>
      </c>
      <c r="R25" s="16">
        <f t="shared" si="3"/>
        <v>0</v>
      </c>
    </row>
    <row r="26" spans="1:18" x14ac:dyDescent="0.2">
      <c r="A26" s="22">
        <v>16</v>
      </c>
      <c r="B26" s="27"/>
      <c r="C26" s="27"/>
      <c r="D26" s="27"/>
      <c r="E26" s="13"/>
      <c r="F26" s="19"/>
      <c r="G26" s="6"/>
      <c r="H26" s="6"/>
      <c r="I26" s="13"/>
      <c r="J26" s="7"/>
      <c r="K26" s="6"/>
      <c r="L26" s="7"/>
      <c r="M26" s="6"/>
      <c r="N26" s="7"/>
      <c r="O26" s="8">
        <f t="shared" si="0"/>
        <v>0</v>
      </c>
      <c r="P26" s="6">
        <f t="shared" si="1"/>
        <v>16</v>
      </c>
      <c r="Q26" s="6">
        <f t="shared" si="2"/>
        <v>0</v>
      </c>
      <c r="R26" s="16">
        <f t="shared" si="3"/>
        <v>0</v>
      </c>
    </row>
    <row r="27" spans="1:18" x14ac:dyDescent="0.2">
      <c r="A27" s="22">
        <v>17</v>
      </c>
      <c r="B27" s="27"/>
      <c r="C27" s="27"/>
      <c r="D27" s="27"/>
      <c r="E27" s="6"/>
      <c r="F27" s="7"/>
      <c r="G27" s="6"/>
      <c r="H27" s="6"/>
      <c r="I27" s="13"/>
      <c r="J27" s="7"/>
      <c r="K27" s="6"/>
      <c r="L27" s="7"/>
      <c r="M27" s="6"/>
      <c r="N27" s="7"/>
      <c r="O27" s="8">
        <f t="shared" si="0"/>
        <v>0</v>
      </c>
      <c r="P27" s="6">
        <f t="shared" si="1"/>
        <v>17</v>
      </c>
      <c r="Q27" s="6">
        <f t="shared" si="2"/>
        <v>0</v>
      </c>
      <c r="R27" s="16">
        <f t="shared" si="3"/>
        <v>0</v>
      </c>
    </row>
    <row r="28" spans="1:18" x14ac:dyDescent="0.2">
      <c r="A28" s="22">
        <v>18</v>
      </c>
      <c r="B28" s="27"/>
      <c r="C28" s="27"/>
      <c r="D28" s="27"/>
      <c r="E28" s="13"/>
      <c r="F28" s="19"/>
      <c r="G28" s="6"/>
      <c r="H28" s="6"/>
      <c r="I28" s="13"/>
      <c r="J28" s="7"/>
      <c r="K28" s="6"/>
      <c r="L28" s="7"/>
      <c r="M28" s="6"/>
      <c r="N28" s="7"/>
      <c r="O28" s="8">
        <f t="shared" si="0"/>
        <v>0</v>
      </c>
      <c r="P28" s="6">
        <f t="shared" si="1"/>
        <v>18</v>
      </c>
      <c r="Q28" s="6">
        <f t="shared" si="2"/>
        <v>0</v>
      </c>
      <c r="R28" s="16">
        <f t="shared" si="3"/>
        <v>0</v>
      </c>
    </row>
    <row r="29" spans="1:18" x14ac:dyDescent="0.2">
      <c r="A29" s="26">
        <v>19</v>
      </c>
      <c r="B29" s="27"/>
      <c r="C29" s="27"/>
      <c r="D29" s="27"/>
      <c r="E29" s="13"/>
      <c r="F29" s="19"/>
      <c r="G29" s="6"/>
      <c r="H29" s="6"/>
      <c r="I29" s="13"/>
      <c r="J29" s="7"/>
      <c r="K29" s="6"/>
      <c r="L29" s="7"/>
      <c r="M29" s="6"/>
      <c r="N29" s="7"/>
      <c r="O29" s="8">
        <f t="shared" si="0"/>
        <v>0</v>
      </c>
      <c r="P29" s="6">
        <f t="shared" si="1"/>
        <v>19</v>
      </c>
      <c r="Q29" s="6">
        <f t="shared" si="2"/>
        <v>0</v>
      </c>
      <c r="R29" s="16">
        <f t="shared" si="3"/>
        <v>0</v>
      </c>
    </row>
    <row r="30" spans="1:18" x14ac:dyDescent="0.2">
      <c r="A30" s="26">
        <v>20</v>
      </c>
      <c r="B30" s="27"/>
      <c r="C30" s="27"/>
      <c r="D30" s="27"/>
      <c r="E30" s="13"/>
      <c r="F30" s="19"/>
      <c r="G30" s="6"/>
      <c r="H30" s="6"/>
      <c r="I30" s="13"/>
      <c r="J30" s="7"/>
      <c r="K30" s="6"/>
      <c r="L30" s="7"/>
      <c r="M30" s="6"/>
      <c r="N30" s="7"/>
      <c r="O30" s="8">
        <f t="shared" si="0"/>
        <v>0</v>
      </c>
      <c r="P30" s="6">
        <f t="shared" si="1"/>
        <v>20</v>
      </c>
      <c r="Q30" s="6">
        <f t="shared" si="2"/>
        <v>0</v>
      </c>
      <c r="R30" s="16">
        <f t="shared" si="3"/>
        <v>0</v>
      </c>
    </row>
    <row r="31" spans="1:18" x14ac:dyDescent="0.2">
      <c r="A31" s="26">
        <v>21</v>
      </c>
      <c r="B31" s="27"/>
      <c r="C31" s="27"/>
      <c r="D31" s="27"/>
      <c r="E31" s="13"/>
      <c r="F31" s="19"/>
      <c r="G31" s="6"/>
      <c r="H31" s="6"/>
      <c r="I31" s="13"/>
      <c r="J31" s="7"/>
      <c r="K31" s="6"/>
      <c r="L31" s="7"/>
      <c r="M31" s="6"/>
      <c r="N31" s="7"/>
      <c r="O31" s="8">
        <f t="shared" si="0"/>
        <v>0</v>
      </c>
      <c r="P31" s="6">
        <f t="shared" si="1"/>
        <v>21</v>
      </c>
      <c r="Q31" s="6">
        <f t="shared" si="2"/>
        <v>0</v>
      </c>
      <c r="R31" s="16">
        <f t="shared" si="3"/>
        <v>0</v>
      </c>
    </row>
    <row r="32" spans="1:18" x14ac:dyDescent="0.2">
      <c r="A32" s="26">
        <v>22</v>
      </c>
      <c r="B32" s="27"/>
      <c r="C32" s="27"/>
      <c r="D32" s="27"/>
      <c r="E32" s="13"/>
      <c r="F32" s="19"/>
      <c r="G32" s="6"/>
      <c r="H32" s="6"/>
      <c r="I32" s="13"/>
      <c r="J32" s="7"/>
      <c r="K32" s="6"/>
      <c r="L32" s="7"/>
      <c r="M32" s="6"/>
      <c r="N32" s="7"/>
      <c r="O32" s="8">
        <f t="shared" si="0"/>
        <v>0</v>
      </c>
      <c r="P32" s="6">
        <f t="shared" si="1"/>
        <v>22</v>
      </c>
      <c r="Q32" s="6">
        <f t="shared" si="2"/>
        <v>0</v>
      </c>
      <c r="R32" s="16">
        <f t="shared" si="3"/>
        <v>0</v>
      </c>
    </row>
    <row r="33" spans="1:18" x14ac:dyDescent="0.2">
      <c r="A33" s="26">
        <v>23</v>
      </c>
      <c r="B33" s="27"/>
      <c r="C33" s="27"/>
      <c r="D33" s="27"/>
      <c r="E33" s="13"/>
      <c r="F33" s="19"/>
      <c r="G33" s="6"/>
      <c r="H33" s="6"/>
      <c r="I33" s="13"/>
      <c r="J33" s="7"/>
      <c r="K33" s="6"/>
      <c r="L33" s="7"/>
      <c r="M33" s="6"/>
      <c r="N33" s="7"/>
      <c r="O33" s="8">
        <f t="shared" si="0"/>
        <v>0</v>
      </c>
      <c r="P33" s="6">
        <f t="shared" si="1"/>
        <v>23</v>
      </c>
      <c r="Q33" s="6">
        <f t="shared" si="2"/>
        <v>0</v>
      </c>
      <c r="R33" s="16">
        <f t="shared" si="3"/>
        <v>0</v>
      </c>
    </row>
    <row r="34" spans="1:18" x14ac:dyDescent="0.2">
      <c r="A34" s="26">
        <v>24</v>
      </c>
      <c r="B34" s="27"/>
      <c r="C34" s="27"/>
      <c r="D34" s="27"/>
      <c r="E34" s="13"/>
      <c r="F34" s="19"/>
      <c r="G34" s="6"/>
      <c r="H34" s="6"/>
      <c r="I34" s="13"/>
      <c r="J34" s="7"/>
      <c r="K34" s="6"/>
      <c r="L34" s="7"/>
      <c r="M34" s="6"/>
      <c r="N34" s="7"/>
      <c r="O34" s="8">
        <f t="shared" si="0"/>
        <v>0</v>
      </c>
      <c r="P34" s="6">
        <f t="shared" si="1"/>
        <v>24</v>
      </c>
      <c r="Q34" s="6">
        <f t="shared" si="2"/>
        <v>0</v>
      </c>
      <c r="R34" s="16">
        <f t="shared" si="3"/>
        <v>0</v>
      </c>
    </row>
    <row r="35" spans="1:18" x14ac:dyDescent="0.2">
      <c r="A35" s="26">
        <v>25</v>
      </c>
      <c r="B35" s="27"/>
      <c r="C35" s="27"/>
      <c r="D35" s="27"/>
      <c r="E35" s="13"/>
      <c r="F35" s="19"/>
      <c r="G35" s="6"/>
      <c r="H35" s="6"/>
      <c r="I35" s="13"/>
      <c r="J35" s="7"/>
      <c r="K35" s="6"/>
      <c r="L35" s="7"/>
      <c r="M35" s="6"/>
      <c r="N35" s="7"/>
      <c r="O35" s="8">
        <v>11</v>
      </c>
      <c r="P35" s="6">
        <f t="shared" si="1"/>
        <v>25</v>
      </c>
      <c r="Q35" s="6">
        <f t="shared" si="2"/>
        <v>0</v>
      </c>
      <c r="R35" s="16">
        <f t="shared" si="3"/>
        <v>0</v>
      </c>
    </row>
    <row r="36" spans="1:18" x14ac:dyDescent="0.2">
      <c r="A36" s="26">
        <v>26</v>
      </c>
      <c r="B36" s="27"/>
      <c r="C36" s="27"/>
      <c r="D36" s="27"/>
      <c r="E36" s="13"/>
      <c r="F36" s="19"/>
      <c r="G36" s="6"/>
      <c r="H36" s="6"/>
      <c r="I36" s="13"/>
      <c r="J36" s="7"/>
      <c r="K36" s="6"/>
      <c r="L36" s="7"/>
      <c r="M36" s="6"/>
      <c r="N36" s="7"/>
      <c r="O36" s="8">
        <f t="shared" ref="O36:O46" si="4">F36+H36+J36+L36+N36</f>
        <v>0</v>
      </c>
      <c r="P36" s="6">
        <f t="shared" si="1"/>
        <v>26</v>
      </c>
      <c r="Q36" s="6">
        <f t="shared" si="2"/>
        <v>0</v>
      </c>
      <c r="R36" s="16">
        <f t="shared" si="3"/>
        <v>0</v>
      </c>
    </row>
    <row r="37" spans="1:18" x14ac:dyDescent="0.2">
      <c r="A37" s="26">
        <v>27</v>
      </c>
      <c r="B37" s="27"/>
      <c r="C37" s="27"/>
      <c r="D37" s="27"/>
      <c r="E37" s="6"/>
      <c r="F37" s="7"/>
      <c r="G37" s="6"/>
      <c r="H37" s="6"/>
      <c r="I37" s="13"/>
      <c r="J37" s="7"/>
      <c r="K37" s="6"/>
      <c r="L37" s="7"/>
      <c r="M37" s="6"/>
      <c r="N37" s="7">
        <f>IF(M37=O82,,($M$9-M37)*$M$7*100/$M$9)</f>
        <v>0</v>
      </c>
      <c r="O37" s="8">
        <f t="shared" si="4"/>
        <v>0</v>
      </c>
      <c r="P37" s="6">
        <f t="shared" si="1"/>
        <v>27</v>
      </c>
      <c r="Q37" s="6">
        <f t="shared" si="2"/>
        <v>0</v>
      </c>
      <c r="R37" s="16">
        <f t="shared" si="3"/>
        <v>0</v>
      </c>
    </row>
    <row r="38" spans="1:18" x14ac:dyDescent="0.2">
      <c r="A38" s="26">
        <v>28</v>
      </c>
      <c r="B38" s="27"/>
      <c r="C38" s="27"/>
      <c r="D38" s="27"/>
      <c r="E38" s="13"/>
      <c r="F38" s="19"/>
      <c r="G38" s="6"/>
      <c r="H38" s="6"/>
      <c r="I38" s="13"/>
      <c r="J38" s="7"/>
      <c r="K38" s="6"/>
      <c r="L38" s="7"/>
      <c r="M38" s="6"/>
      <c r="N38" s="7"/>
      <c r="O38" s="8">
        <f t="shared" si="4"/>
        <v>0</v>
      </c>
      <c r="P38" s="6">
        <f t="shared" si="1"/>
        <v>28</v>
      </c>
      <c r="Q38" s="6">
        <f t="shared" si="2"/>
        <v>0</v>
      </c>
      <c r="R38" s="16">
        <f t="shared" si="3"/>
        <v>0</v>
      </c>
    </row>
    <row r="39" spans="1:18" x14ac:dyDescent="0.2">
      <c r="A39" s="26">
        <v>29</v>
      </c>
      <c r="B39" s="27"/>
      <c r="C39" s="27"/>
      <c r="D39" s="27"/>
      <c r="E39" s="6"/>
      <c r="F39" s="7"/>
      <c r="G39" s="6"/>
      <c r="H39" s="6"/>
      <c r="I39" s="13"/>
      <c r="J39" s="7"/>
      <c r="K39" s="6"/>
      <c r="L39" s="7"/>
      <c r="M39" s="6"/>
      <c r="N39" s="7"/>
      <c r="O39" s="8">
        <f t="shared" si="4"/>
        <v>0</v>
      </c>
      <c r="P39" s="6">
        <f t="shared" si="1"/>
        <v>29</v>
      </c>
      <c r="Q39" s="6">
        <f t="shared" si="2"/>
        <v>0</v>
      </c>
      <c r="R39" s="16">
        <f t="shared" si="3"/>
        <v>0</v>
      </c>
    </row>
    <row r="40" spans="1:18" x14ac:dyDescent="0.2">
      <c r="A40" s="26">
        <v>30</v>
      </c>
      <c r="B40" s="27"/>
      <c r="C40" s="27"/>
      <c r="D40" s="27"/>
      <c r="E40" s="13"/>
      <c r="F40" s="19"/>
      <c r="G40" s="6"/>
      <c r="H40" s="6"/>
      <c r="I40" s="13"/>
      <c r="J40" s="7"/>
      <c r="K40" s="6"/>
      <c r="L40" s="7"/>
      <c r="M40" s="6"/>
      <c r="N40" s="7"/>
      <c r="O40" s="8">
        <f t="shared" si="4"/>
        <v>0</v>
      </c>
      <c r="P40" s="6">
        <f t="shared" si="1"/>
        <v>30</v>
      </c>
      <c r="Q40" s="6">
        <f t="shared" si="2"/>
        <v>0</v>
      </c>
      <c r="R40" s="16">
        <f t="shared" si="3"/>
        <v>0</v>
      </c>
    </row>
    <row r="41" spans="1:18" x14ac:dyDescent="0.2">
      <c r="A41" s="26">
        <v>31</v>
      </c>
      <c r="B41" s="27"/>
      <c r="C41" s="6"/>
      <c r="D41" s="27"/>
      <c r="E41" s="6"/>
      <c r="F41" s="7"/>
      <c r="G41" s="6"/>
      <c r="H41" s="6"/>
      <c r="I41" s="13"/>
      <c r="J41" s="7"/>
      <c r="K41" s="6"/>
      <c r="L41" s="7"/>
      <c r="M41" s="6"/>
      <c r="N41" s="7">
        <f>IF(M41=O86,,($M$9-M41)*$M$7*100/$M$9)</f>
        <v>0</v>
      </c>
      <c r="O41" s="8">
        <f t="shared" si="4"/>
        <v>0</v>
      </c>
      <c r="P41" s="6">
        <f t="shared" si="1"/>
        <v>31</v>
      </c>
      <c r="Q41" s="6">
        <f t="shared" si="2"/>
        <v>0</v>
      </c>
      <c r="R41" s="16">
        <f t="shared" si="3"/>
        <v>0</v>
      </c>
    </row>
    <row r="42" spans="1:18" x14ac:dyDescent="0.2">
      <c r="A42" s="26">
        <v>32</v>
      </c>
      <c r="B42" s="27"/>
      <c r="C42" s="27"/>
      <c r="D42" s="27"/>
      <c r="E42" s="6"/>
      <c r="F42" s="7"/>
      <c r="G42" s="6"/>
      <c r="H42" s="6"/>
      <c r="I42" s="13"/>
      <c r="J42" s="7"/>
      <c r="K42" s="6"/>
      <c r="L42" s="7"/>
      <c r="M42" s="6"/>
      <c r="N42" s="7"/>
      <c r="O42" s="8">
        <f t="shared" si="4"/>
        <v>0</v>
      </c>
      <c r="P42" s="6">
        <f t="shared" si="1"/>
        <v>32</v>
      </c>
      <c r="Q42" s="6">
        <f t="shared" si="2"/>
        <v>0</v>
      </c>
      <c r="R42" s="16">
        <f t="shared" si="3"/>
        <v>0</v>
      </c>
    </row>
    <row r="43" spans="1:18" x14ac:dyDescent="0.2">
      <c r="A43" s="26">
        <v>33</v>
      </c>
      <c r="B43" s="6"/>
      <c r="C43" s="6"/>
      <c r="D43" s="6"/>
      <c r="E43" s="6"/>
      <c r="F43" s="7"/>
      <c r="G43" s="6"/>
      <c r="H43" s="6"/>
      <c r="I43" s="13"/>
      <c r="J43" s="7"/>
      <c r="K43" s="6"/>
      <c r="L43" s="7"/>
      <c r="M43" s="6"/>
      <c r="N43" s="7">
        <f>IF(M43=O83,,($M$9-M43)*$M$7*100/$M$9)</f>
        <v>0</v>
      </c>
      <c r="O43" s="8">
        <f t="shared" si="4"/>
        <v>0</v>
      </c>
      <c r="P43" s="6">
        <f t="shared" si="1"/>
        <v>33</v>
      </c>
      <c r="Q43" s="6">
        <f t="shared" si="2"/>
        <v>0</v>
      </c>
      <c r="R43" s="16">
        <f t="shared" si="3"/>
        <v>0</v>
      </c>
    </row>
    <row r="44" spans="1:18" x14ac:dyDescent="0.2">
      <c r="A44" s="26">
        <v>34</v>
      </c>
      <c r="B44" s="27"/>
      <c r="C44" s="27"/>
      <c r="D44" s="27"/>
      <c r="E44" s="6"/>
      <c r="F44" s="7"/>
      <c r="G44" s="6"/>
      <c r="H44" s="6"/>
      <c r="I44" s="13"/>
      <c r="J44" s="7"/>
      <c r="K44" s="6"/>
      <c r="L44" s="7"/>
      <c r="M44" s="6"/>
      <c r="N44" s="7"/>
      <c r="O44" s="8">
        <f t="shared" si="4"/>
        <v>0</v>
      </c>
      <c r="P44" s="6">
        <f t="shared" si="1"/>
        <v>34</v>
      </c>
      <c r="Q44" s="6"/>
      <c r="R44" s="16"/>
    </row>
    <row r="45" spans="1:18" x14ac:dyDescent="0.2">
      <c r="A45" s="26">
        <v>35</v>
      </c>
      <c r="B45" s="27"/>
      <c r="C45" s="27"/>
      <c r="D45" s="27"/>
      <c r="E45" s="6"/>
      <c r="F45" s="7"/>
      <c r="G45" s="6"/>
      <c r="H45" s="6"/>
      <c r="I45" s="13"/>
      <c r="J45" s="7"/>
      <c r="K45" s="6"/>
      <c r="L45" s="7"/>
      <c r="M45" s="6"/>
      <c r="N45" s="7"/>
      <c r="O45" s="8">
        <f t="shared" si="4"/>
        <v>0</v>
      </c>
      <c r="P45" s="6">
        <f t="shared" si="1"/>
        <v>35</v>
      </c>
      <c r="Q45" s="6"/>
      <c r="R45" s="16"/>
    </row>
    <row r="46" spans="1:18" x14ac:dyDescent="0.2">
      <c r="A46" s="26">
        <v>35</v>
      </c>
      <c r="B46" s="27"/>
      <c r="C46" s="27"/>
      <c r="D46" s="27"/>
      <c r="E46" s="13"/>
      <c r="F46" s="19"/>
      <c r="G46" s="6"/>
      <c r="H46" s="6"/>
      <c r="I46" s="13"/>
      <c r="J46" s="7"/>
      <c r="K46" s="6"/>
      <c r="L46" s="7"/>
      <c r="M46" s="6"/>
      <c r="N46" s="7"/>
      <c r="O46" s="8">
        <f t="shared" si="4"/>
        <v>0</v>
      </c>
      <c r="P46" s="6">
        <f t="shared" si="1"/>
        <v>36</v>
      </c>
      <c r="Q46" s="6">
        <f t="shared" si="2"/>
        <v>0</v>
      </c>
      <c r="R46" s="16">
        <f t="shared" si="3"/>
        <v>0</v>
      </c>
    </row>
    <row r="47" spans="1:18" x14ac:dyDescent="0.2">
      <c r="A47" s="39" t="s">
        <v>11</v>
      </c>
      <c r="B47" s="39"/>
      <c r="C47" s="40"/>
      <c r="E47">
        <f>COUNTA(E11:E46)</f>
        <v>8</v>
      </c>
      <c r="G47">
        <f>COUNTA(G11:G46)</f>
        <v>0</v>
      </c>
      <c r="I47">
        <f>COUNTA(I11:I46)</f>
        <v>0</v>
      </c>
      <c r="K47">
        <f>COUNTA(K11:K46)</f>
        <v>0</v>
      </c>
      <c r="M47">
        <f>COUNTA(M11:M46)</f>
        <v>0</v>
      </c>
    </row>
    <row r="48" spans="1:18" x14ac:dyDescent="0.2">
      <c r="A48" s="45" t="s">
        <v>19</v>
      </c>
      <c r="B48" s="45"/>
      <c r="C48" s="45"/>
      <c r="E48" s="15">
        <f>E47/$G$2</f>
        <v>1</v>
      </c>
      <c r="G48" s="15">
        <f>G47/$G$2</f>
        <v>0</v>
      </c>
      <c r="I48" s="15">
        <f>I47/$G$2</f>
        <v>0</v>
      </c>
      <c r="K48" s="15">
        <f>K47/$G$2</f>
        <v>0</v>
      </c>
      <c r="M48" s="15">
        <f>M47/$G$2</f>
        <v>0</v>
      </c>
    </row>
    <row r="65" spans="11:11" x14ac:dyDescent="0.2">
      <c r="K65" t="s">
        <v>22</v>
      </c>
    </row>
    <row r="66" spans="11:11" x14ac:dyDescent="0.2">
      <c r="K66" t="s">
        <v>23</v>
      </c>
    </row>
    <row r="67" spans="11:11" x14ac:dyDescent="0.2">
      <c r="K67" t="s">
        <v>24</v>
      </c>
    </row>
    <row r="68" spans="11:11" x14ac:dyDescent="0.2">
      <c r="K68" t="s">
        <v>25</v>
      </c>
    </row>
  </sheetData>
  <sortState xmlns:xlrd2="http://schemas.microsoft.com/office/spreadsheetml/2017/richdata2" ref="B11:O46">
    <sortCondition descending="1" ref="O11:O46"/>
  </sortState>
  <mergeCells count="25">
    <mergeCell ref="A1:M1"/>
    <mergeCell ref="E6:F6"/>
    <mergeCell ref="G6:H6"/>
    <mergeCell ref="I6:J6"/>
    <mergeCell ref="K6:L6"/>
    <mergeCell ref="M6:N6"/>
    <mergeCell ref="E2:F2"/>
    <mergeCell ref="E3:F3"/>
    <mergeCell ref="A48:C48"/>
    <mergeCell ref="E9:F9"/>
    <mergeCell ref="G9:H9"/>
    <mergeCell ref="E8:F8"/>
    <mergeCell ref="G8:H8"/>
    <mergeCell ref="A47:C47"/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12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" x14ac:dyDescent="0.35">
      <c r="A1" s="34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8" x14ac:dyDescent="0.2">
      <c r="E2" s="44" t="s">
        <v>15</v>
      </c>
      <c r="F2" s="44"/>
      <c r="G2" s="14">
        <f>COUNTA(B11:B23)</f>
        <v>2</v>
      </c>
    </row>
    <row r="3" spans="1:18" x14ac:dyDescent="0.2">
      <c r="B3" s="2"/>
      <c r="E3" s="44" t="s">
        <v>17</v>
      </c>
      <c r="F3" s="44"/>
      <c r="G3" s="14">
        <f>COUNTA(E8:J8)</f>
        <v>1</v>
      </c>
    </row>
    <row r="4" spans="1:18" x14ac:dyDescent="0.2">
      <c r="B4" s="2"/>
      <c r="C4" s="3"/>
    </row>
    <row r="6" spans="1:18" x14ac:dyDescent="0.2">
      <c r="D6" s="1" t="s">
        <v>0</v>
      </c>
      <c r="E6" s="46" t="s">
        <v>173</v>
      </c>
      <c r="F6" s="46"/>
      <c r="G6" s="46"/>
      <c r="H6" s="46"/>
      <c r="I6" s="46"/>
      <c r="J6" s="46"/>
      <c r="K6" s="48"/>
      <c r="L6" s="49"/>
      <c r="M6" s="48"/>
      <c r="N6" s="49"/>
    </row>
    <row r="7" spans="1:18" x14ac:dyDescent="0.2">
      <c r="D7" s="1" t="s">
        <v>10</v>
      </c>
      <c r="E7" s="48">
        <v>2</v>
      </c>
      <c r="F7" s="49"/>
      <c r="G7" s="48"/>
      <c r="H7" s="49"/>
      <c r="I7" s="48"/>
      <c r="J7" s="49"/>
      <c r="K7" s="48"/>
      <c r="L7" s="49"/>
      <c r="M7" s="48"/>
      <c r="N7" s="49"/>
    </row>
    <row r="8" spans="1:18" x14ac:dyDescent="0.2">
      <c r="D8" s="1" t="s">
        <v>1</v>
      </c>
      <c r="E8" s="50">
        <v>45984</v>
      </c>
      <c r="F8" s="51"/>
      <c r="G8" s="47"/>
      <c r="H8" s="47"/>
      <c r="I8" s="47"/>
      <c r="J8" s="47"/>
      <c r="K8" s="50"/>
      <c r="L8" s="51"/>
      <c r="M8" s="50"/>
      <c r="N8" s="51"/>
    </row>
    <row r="9" spans="1:18" x14ac:dyDescent="0.2">
      <c r="D9" s="1" t="s">
        <v>2</v>
      </c>
      <c r="E9" s="46">
        <v>2</v>
      </c>
      <c r="F9" s="46"/>
      <c r="G9" s="46"/>
      <c r="H9" s="46"/>
      <c r="I9" s="46"/>
      <c r="J9" s="46"/>
      <c r="K9" s="48"/>
      <c r="L9" s="49"/>
      <c r="M9" s="48"/>
      <c r="N9" s="49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2">
      <c r="A11" s="5">
        <f t="shared" ref="A11:A23" si="0">P11</f>
        <v>1</v>
      </c>
      <c r="B11" s="13" t="s">
        <v>261</v>
      </c>
      <c r="C11" s="13" t="s">
        <v>262</v>
      </c>
      <c r="D11" s="13" t="s">
        <v>54</v>
      </c>
      <c r="E11" s="27">
        <v>1</v>
      </c>
      <c r="F11" s="29">
        <v>2</v>
      </c>
      <c r="G11" s="27"/>
      <c r="H11" s="6"/>
      <c r="I11" s="6"/>
      <c r="J11" s="7"/>
      <c r="K11" s="6"/>
      <c r="L11" s="7"/>
      <c r="M11" s="27"/>
      <c r="N11" s="7"/>
      <c r="O11" s="8">
        <f t="shared" ref="O11:O23" si="1">F11+L11+H11+J11+N11</f>
        <v>2</v>
      </c>
      <c r="P11" s="6">
        <f t="shared" ref="P11:P23" si="2">ROW(B11)-10</f>
        <v>1</v>
      </c>
      <c r="Q11" s="6">
        <f t="shared" ref="Q11:Q23" si="3">COUNTA(E11,K11,G11,I11)</f>
        <v>1</v>
      </c>
      <c r="R11" s="16">
        <f t="shared" ref="R11:R23" si="4">Q11/$G$3</f>
        <v>1</v>
      </c>
    </row>
    <row r="12" spans="1:18" x14ac:dyDescent="0.2">
      <c r="A12" s="5">
        <f t="shared" si="0"/>
        <v>2</v>
      </c>
      <c r="B12" s="13" t="s">
        <v>263</v>
      </c>
      <c r="C12" s="13" t="s">
        <v>264</v>
      </c>
      <c r="D12" s="13" t="s">
        <v>54</v>
      </c>
      <c r="E12" s="27">
        <v>2</v>
      </c>
      <c r="F12" s="29">
        <v>1</v>
      </c>
      <c r="G12" s="27"/>
      <c r="H12" s="6"/>
      <c r="I12" s="6"/>
      <c r="J12" s="7"/>
      <c r="K12" s="6"/>
      <c r="L12" s="7"/>
      <c r="M12" s="27"/>
      <c r="N12" s="7"/>
      <c r="O12" s="8">
        <f t="shared" si="1"/>
        <v>1</v>
      </c>
      <c r="P12" s="6">
        <f t="shared" si="2"/>
        <v>2</v>
      </c>
      <c r="Q12" s="6">
        <f t="shared" si="3"/>
        <v>1</v>
      </c>
      <c r="R12" s="16">
        <f t="shared" si="4"/>
        <v>1</v>
      </c>
    </row>
    <row r="13" spans="1:18" x14ac:dyDescent="0.2">
      <c r="A13" s="5">
        <f t="shared" si="0"/>
        <v>3</v>
      </c>
      <c r="B13" s="6"/>
      <c r="C13" s="6"/>
      <c r="D13" s="6"/>
      <c r="E13" s="6"/>
      <c r="F13" s="7"/>
      <c r="G13" s="27"/>
      <c r="H13" s="7"/>
      <c r="I13" s="6"/>
      <c r="J13" s="7"/>
      <c r="K13" s="6"/>
      <c r="L13" s="7"/>
      <c r="M13" s="27"/>
      <c r="N13" s="7"/>
      <c r="O13" s="8">
        <f t="shared" si="1"/>
        <v>0</v>
      </c>
      <c r="P13" s="6">
        <f t="shared" si="2"/>
        <v>3</v>
      </c>
      <c r="Q13" s="6">
        <f t="shared" si="3"/>
        <v>0</v>
      </c>
      <c r="R13" s="16">
        <f t="shared" si="4"/>
        <v>0</v>
      </c>
    </row>
    <row r="14" spans="1:18" x14ac:dyDescent="0.2">
      <c r="A14" s="5">
        <f t="shared" si="0"/>
        <v>4</v>
      </c>
      <c r="B14" s="6"/>
      <c r="C14" s="6"/>
      <c r="D14" s="6"/>
      <c r="E14" s="6"/>
      <c r="F14" s="7"/>
      <c r="G14" s="27"/>
      <c r="H14" s="6"/>
      <c r="I14" s="6"/>
      <c r="J14" s="7"/>
      <c r="K14" s="6"/>
      <c r="L14" s="6"/>
      <c r="M14" s="27"/>
      <c r="N14" s="7"/>
      <c r="O14" s="8">
        <f t="shared" si="1"/>
        <v>0</v>
      </c>
      <c r="P14" s="6">
        <f t="shared" si="2"/>
        <v>4</v>
      </c>
      <c r="Q14" s="6">
        <f t="shared" si="3"/>
        <v>0</v>
      </c>
      <c r="R14" s="16">
        <f t="shared" si="4"/>
        <v>0</v>
      </c>
    </row>
    <row r="15" spans="1:18" x14ac:dyDescent="0.2">
      <c r="A15" s="5">
        <f t="shared" si="0"/>
        <v>5</v>
      </c>
      <c r="B15" s="6"/>
      <c r="C15" s="6"/>
      <c r="D15" s="6"/>
      <c r="E15" s="6"/>
      <c r="F15" s="7"/>
      <c r="G15" s="27"/>
      <c r="H15" s="6"/>
      <c r="I15" s="6"/>
      <c r="J15" s="7"/>
      <c r="K15" s="6"/>
      <c r="L15" s="6"/>
      <c r="M15" s="27"/>
      <c r="N15" s="7"/>
      <c r="O15" s="8">
        <f t="shared" si="1"/>
        <v>0</v>
      </c>
      <c r="P15" s="6">
        <f t="shared" si="2"/>
        <v>5</v>
      </c>
      <c r="Q15" s="6">
        <f t="shared" si="3"/>
        <v>0</v>
      </c>
      <c r="R15" s="16">
        <f t="shared" si="4"/>
        <v>0</v>
      </c>
    </row>
    <row r="16" spans="1:18" x14ac:dyDescent="0.2">
      <c r="A16" s="5">
        <f t="shared" si="0"/>
        <v>6</v>
      </c>
      <c r="B16" s="6"/>
      <c r="C16" s="6"/>
      <c r="D16" s="6"/>
      <c r="E16" s="6"/>
      <c r="F16" s="7"/>
      <c r="G16" s="6"/>
      <c r="H16" s="7"/>
      <c r="I16" s="6"/>
      <c r="J16" s="7"/>
      <c r="K16" s="6"/>
      <c r="L16" s="6"/>
      <c r="M16" s="27"/>
      <c r="N16" s="7"/>
      <c r="O16" s="8">
        <f t="shared" si="1"/>
        <v>0</v>
      </c>
      <c r="P16" s="6">
        <f t="shared" si="2"/>
        <v>6</v>
      </c>
      <c r="Q16" s="6">
        <f t="shared" si="3"/>
        <v>0</v>
      </c>
      <c r="R16" s="16">
        <f t="shared" si="4"/>
        <v>0</v>
      </c>
    </row>
    <row r="17" spans="1:18" x14ac:dyDescent="0.2">
      <c r="A17" s="5">
        <f t="shared" si="0"/>
        <v>7</v>
      </c>
      <c r="B17" s="6"/>
      <c r="C17" s="6"/>
      <c r="D17" s="6"/>
      <c r="E17" s="6"/>
      <c r="F17" s="7"/>
      <c r="G17" s="6"/>
      <c r="H17" s="6"/>
      <c r="I17" s="6"/>
      <c r="J17" s="7"/>
      <c r="K17" s="6"/>
      <c r="L17" s="6"/>
      <c r="M17" s="27"/>
      <c r="N17" s="7"/>
      <c r="O17" s="8">
        <f t="shared" si="1"/>
        <v>0</v>
      </c>
      <c r="P17" s="6">
        <f t="shared" si="2"/>
        <v>7</v>
      </c>
      <c r="Q17" s="6">
        <f t="shared" si="3"/>
        <v>0</v>
      </c>
      <c r="R17" s="16">
        <f t="shared" si="4"/>
        <v>0</v>
      </c>
    </row>
    <row r="18" spans="1:18" x14ac:dyDescent="0.2">
      <c r="A18" s="5">
        <f t="shared" si="0"/>
        <v>8</v>
      </c>
      <c r="B18" s="6"/>
      <c r="C18" s="6"/>
      <c r="D18" s="6"/>
      <c r="E18" s="6"/>
      <c r="F18" s="7"/>
      <c r="G18" s="6"/>
      <c r="H18" s="6"/>
      <c r="I18" s="6"/>
      <c r="J18" s="7"/>
      <c r="K18" s="6"/>
      <c r="L18" s="6"/>
      <c r="M18" s="27"/>
      <c r="N18" s="7"/>
      <c r="O18" s="8">
        <f t="shared" si="1"/>
        <v>0</v>
      </c>
      <c r="P18" s="6">
        <f t="shared" si="2"/>
        <v>8</v>
      </c>
      <c r="Q18" s="6">
        <f t="shared" si="3"/>
        <v>0</v>
      </c>
      <c r="R18" s="16">
        <f t="shared" si="4"/>
        <v>0</v>
      </c>
    </row>
    <row r="19" spans="1:18" x14ac:dyDescent="0.2">
      <c r="A19" s="5">
        <f t="shared" si="0"/>
        <v>9</v>
      </c>
      <c r="B19" s="6"/>
      <c r="C19" s="6"/>
      <c r="D19" s="6"/>
      <c r="E19" s="6"/>
      <c r="F19" s="7"/>
      <c r="G19" s="6"/>
      <c r="H19" s="6"/>
      <c r="I19" s="6"/>
      <c r="J19" s="7"/>
      <c r="K19" s="6"/>
      <c r="L19" s="6"/>
      <c r="M19" s="6"/>
      <c r="N19" s="7"/>
      <c r="O19" s="8">
        <f t="shared" si="1"/>
        <v>0</v>
      </c>
      <c r="P19" s="6">
        <f t="shared" si="2"/>
        <v>9</v>
      </c>
      <c r="Q19" s="6">
        <f t="shared" si="3"/>
        <v>0</v>
      </c>
      <c r="R19" s="16">
        <f t="shared" si="4"/>
        <v>0</v>
      </c>
    </row>
    <row r="20" spans="1:18" x14ac:dyDescent="0.2">
      <c r="A20" s="5">
        <f t="shared" si="0"/>
        <v>10</v>
      </c>
      <c r="B20" s="6"/>
      <c r="C20" s="6"/>
      <c r="D20" s="6"/>
      <c r="E20" s="6"/>
      <c r="F20" s="7"/>
      <c r="G20" s="6"/>
      <c r="H20" s="6"/>
      <c r="I20" s="6"/>
      <c r="J20" s="7"/>
      <c r="K20" s="6"/>
      <c r="L20" s="6"/>
      <c r="M20" s="6"/>
      <c r="N20" s="7"/>
      <c r="O20" s="8">
        <f t="shared" si="1"/>
        <v>0</v>
      </c>
      <c r="P20" s="6">
        <f t="shared" si="2"/>
        <v>10</v>
      </c>
      <c r="Q20" s="6">
        <f t="shared" si="3"/>
        <v>0</v>
      </c>
      <c r="R20" s="16">
        <f t="shared" si="4"/>
        <v>0</v>
      </c>
    </row>
    <row r="21" spans="1:18" x14ac:dyDescent="0.2">
      <c r="A21" s="5">
        <f t="shared" si="0"/>
        <v>11</v>
      </c>
      <c r="B21" s="6"/>
      <c r="C21" s="6"/>
      <c r="D21" s="6"/>
      <c r="E21" s="6"/>
      <c r="F21" s="7"/>
      <c r="G21" s="6"/>
      <c r="H21" s="6"/>
      <c r="I21" s="6"/>
      <c r="J21" s="7"/>
      <c r="K21" s="6"/>
      <c r="L21" s="6"/>
      <c r="M21" s="6"/>
      <c r="N21" s="7"/>
      <c r="O21" s="8">
        <f t="shared" si="1"/>
        <v>0</v>
      </c>
      <c r="P21" s="6">
        <f t="shared" si="2"/>
        <v>11</v>
      </c>
      <c r="Q21" s="6">
        <f t="shared" si="3"/>
        <v>0</v>
      </c>
      <c r="R21" s="16">
        <f t="shared" si="4"/>
        <v>0</v>
      </c>
    </row>
    <row r="22" spans="1:18" x14ac:dyDescent="0.2">
      <c r="A22" s="5">
        <f t="shared" si="0"/>
        <v>12</v>
      </c>
      <c r="B22" s="6"/>
      <c r="C22" s="6"/>
      <c r="D22" s="6"/>
      <c r="E22" s="6"/>
      <c r="F22" s="6"/>
      <c r="G22" s="6"/>
      <c r="H22" s="6"/>
      <c r="I22" s="6"/>
      <c r="J22" s="7"/>
      <c r="K22" s="6"/>
      <c r="L22" s="6">
        <f>IF(K22=0,,($K$9-K22)*$K$7*100/$K$9)</f>
        <v>0</v>
      </c>
      <c r="M22" s="6"/>
      <c r="N22" s="7">
        <f>IF(M22=0,,($M$9-M22)*$M$7*100/$M$9)</f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>
        <f t="shared" si="4"/>
        <v>0</v>
      </c>
    </row>
    <row r="23" spans="1:18" x14ac:dyDescent="0.2">
      <c r="A23" s="5">
        <f t="shared" si="0"/>
        <v>13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>
        <f>IF(K23=0,,($K$9-K23)*$K$7*100/$K$9)</f>
        <v>0</v>
      </c>
      <c r="M23" s="6"/>
      <c r="N23" s="7">
        <f>IF(M23=0,,($M$9-M23)*$M$7*100/$M$9)</f>
        <v>0</v>
      </c>
      <c r="O23" s="8">
        <f t="shared" si="1"/>
        <v>0</v>
      </c>
      <c r="P23" s="6">
        <f t="shared" si="2"/>
        <v>13</v>
      </c>
      <c r="Q23" s="6">
        <f t="shared" si="3"/>
        <v>0</v>
      </c>
      <c r="R23" s="16">
        <f t="shared" si="4"/>
        <v>0</v>
      </c>
    </row>
    <row r="24" spans="1:18" x14ac:dyDescent="0.2">
      <c r="A24" s="39" t="s">
        <v>11</v>
      </c>
      <c r="B24" s="39"/>
      <c r="C24" s="40"/>
      <c r="E24">
        <f>COUNTA(E11:E23)</f>
        <v>2</v>
      </c>
      <c r="G24">
        <f>COUNTA(K11:K23)</f>
        <v>0</v>
      </c>
      <c r="I24">
        <f>COUNTA(G11:G23)</f>
        <v>0</v>
      </c>
      <c r="K24">
        <f>COUNTA(I11:I23)</f>
        <v>0</v>
      </c>
      <c r="M24">
        <f>COUNTA(K11:K23)</f>
        <v>0</v>
      </c>
    </row>
    <row r="25" spans="1:18" x14ac:dyDescent="0.2">
      <c r="A25" s="45" t="s">
        <v>19</v>
      </c>
      <c r="B25" s="45"/>
      <c r="C25" s="45"/>
      <c r="E25">
        <f>E24/G2*100</f>
        <v>100</v>
      </c>
      <c r="G25">
        <f>G24/G2*100</f>
        <v>0</v>
      </c>
      <c r="I25" s="15">
        <f>I24/G2</f>
        <v>0</v>
      </c>
      <c r="K25">
        <f>K24/G2*100</f>
        <v>0</v>
      </c>
      <c r="M25" t="e">
        <f>M24/I2*100</f>
        <v>#DIV/0!</v>
      </c>
    </row>
  </sheetData>
  <sortState xmlns:xlrd2="http://schemas.microsoft.com/office/spreadsheetml/2017/richdata2" ref="B11:O23">
    <sortCondition descending="1" ref="O11:O23"/>
  </sortState>
  <mergeCells count="25">
    <mergeCell ref="A1:M1"/>
    <mergeCell ref="E6:F6"/>
    <mergeCell ref="K6:L6"/>
    <mergeCell ref="G6:H6"/>
    <mergeCell ref="I6:J6"/>
    <mergeCell ref="M6:N6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M8:N8"/>
    <mergeCell ref="M9:N9"/>
    <mergeCell ref="A24:C24"/>
    <mergeCell ref="E2:F2"/>
    <mergeCell ref="E3:F3"/>
    <mergeCell ref="M7:N7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BDFD-BA3E-8B42-9353-EA06F29045F4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9" sqref="F1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4" t="s">
        <v>148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5" t="s">
        <v>56</v>
      </c>
      <c r="F6" s="35"/>
      <c r="G6" s="35" t="s">
        <v>57</v>
      </c>
      <c r="H6" s="35"/>
      <c r="I6" s="35" t="s">
        <v>58</v>
      </c>
      <c r="J6" s="35"/>
      <c r="K6" s="35" t="s">
        <v>60</v>
      </c>
      <c r="L6" s="35"/>
      <c r="M6" s="35" t="s">
        <v>50</v>
      </c>
      <c r="N6" s="35"/>
      <c r="O6" s="35" t="s">
        <v>63</v>
      </c>
      <c r="P6" s="35"/>
      <c r="Q6" s="35"/>
      <c r="R6" s="35"/>
      <c r="S6" s="35" t="s">
        <v>59</v>
      </c>
      <c r="T6" s="35"/>
    </row>
    <row r="7" spans="1:22" x14ac:dyDescent="0.2">
      <c r="D7" s="1" t="s">
        <v>10</v>
      </c>
      <c r="E7" s="36">
        <v>3</v>
      </c>
      <c r="F7" s="37"/>
      <c r="G7" s="36">
        <v>3</v>
      </c>
      <c r="H7" s="37"/>
      <c r="I7" s="36">
        <v>3</v>
      </c>
      <c r="J7" s="37"/>
      <c r="K7" s="36">
        <v>3</v>
      </c>
      <c r="L7" s="37"/>
      <c r="M7" s="36">
        <v>3</v>
      </c>
      <c r="N7" s="37"/>
      <c r="O7" s="36">
        <v>3</v>
      </c>
      <c r="P7" s="37"/>
      <c r="Q7" s="36"/>
      <c r="R7" s="37"/>
      <c r="S7" s="36">
        <v>5</v>
      </c>
      <c r="T7" s="37"/>
    </row>
    <row r="8" spans="1:22" x14ac:dyDescent="0.2">
      <c r="D8" s="1" t="s">
        <v>1</v>
      </c>
      <c r="E8" s="38">
        <v>45605</v>
      </c>
      <c r="F8" s="38"/>
      <c r="G8" s="38" t="s">
        <v>55</v>
      </c>
      <c r="H8" s="38"/>
      <c r="I8" s="38">
        <v>45676</v>
      </c>
      <c r="J8" s="38"/>
      <c r="K8" s="38">
        <v>45908</v>
      </c>
      <c r="L8" s="38"/>
      <c r="M8" s="38"/>
      <c r="N8" s="38"/>
      <c r="O8" s="38">
        <v>45781</v>
      </c>
      <c r="P8" s="38"/>
      <c r="Q8" s="38"/>
      <c r="R8" s="38"/>
      <c r="S8" s="38"/>
      <c r="T8" s="38"/>
    </row>
    <row r="9" spans="1:22" x14ac:dyDescent="0.2">
      <c r="D9" s="1" t="s">
        <v>2</v>
      </c>
      <c r="E9" s="35">
        <v>18</v>
      </c>
      <c r="F9" s="35"/>
      <c r="G9" s="35">
        <v>35</v>
      </c>
      <c r="H9" s="35"/>
      <c r="I9" s="35">
        <v>31</v>
      </c>
      <c r="J9" s="35"/>
      <c r="K9" s="35">
        <v>7</v>
      </c>
      <c r="L9" s="35"/>
      <c r="M9" s="35">
        <v>13</v>
      </c>
      <c r="N9" s="35"/>
      <c r="O9" s="35">
        <v>16</v>
      </c>
      <c r="P9" s="35"/>
      <c r="Q9" s="35"/>
      <c r="R9" s="35"/>
      <c r="S9" s="35"/>
      <c r="T9" s="35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/>
      <c r="C11" s="27"/>
      <c r="D11" s="27"/>
      <c r="E11" s="29"/>
      <c r="F11" s="29">
        <f>IF(E11=0,,($E$9-E11)*$E$7*100/$E$9)</f>
        <v>0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0</v>
      </c>
      <c r="V11" s="7">
        <f t="shared" ref="V11:V24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2">
      <c r="A34" s="39" t="s">
        <v>11</v>
      </c>
      <c r="B34" s="39"/>
      <c r="C34" s="40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M9:N9"/>
    <mergeCell ref="O9:P9"/>
    <mergeCell ref="A34:C34"/>
    <mergeCell ref="E9:F9"/>
    <mergeCell ref="G9:H9"/>
    <mergeCell ref="I9:J9"/>
    <mergeCell ref="K9:L9"/>
    <mergeCell ref="O8:P8"/>
    <mergeCell ref="Q8:R8"/>
    <mergeCell ref="S8:T8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7" sqref="F1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</cols>
  <sheetData>
    <row r="1" spans="1:22" ht="31" x14ac:dyDescent="0.35">
      <c r="A1" s="34" t="s">
        <v>146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5" t="s">
        <v>149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spans="1:22" x14ac:dyDescent="0.2">
      <c r="D7" s="1" t="s">
        <v>10</v>
      </c>
      <c r="E7" s="36">
        <v>4</v>
      </c>
      <c r="F7" s="37"/>
      <c r="G7" s="36"/>
      <c r="H7" s="37"/>
      <c r="I7" s="36"/>
      <c r="J7" s="37"/>
      <c r="K7" s="36"/>
      <c r="L7" s="37"/>
      <c r="M7" s="36"/>
      <c r="N7" s="37"/>
      <c r="O7" s="36"/>
      <c r="P7" s="37"/>
      <c r="Q7" s="36"/>
      <c r="R7" s="37"/>
      <c r="S7" s="36"/>
      <c r="T7" s="37"/>
    </row>
    <row r="8" spans="1:22" x14ac:dyDescent="0.2">
      <c r="D8" s="1" t="s">
        <v>1</v>
      </c>
      <c r="E8" s="38">
        <v>45955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2" x14ac:dyDescent="0.2">
      <c r="D9" s="1" t="s">
        <v>2</v>
      </c>
      <c r="E9" s="35">
        <v>28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26">
        <v>1</v>
      </c>
      <c r="B11" s="27" t="s">
        <v>150</v>
      </c>
      <c r="C11" s="27" t="s">
        <v>151</v>
      </c>
      <c r="D11" s="27" t="s">
        <v>152</v>
      </c>
      <c r="E11" s="29">
        <v>20</v>
      </c>
      <c r="F11" s="29">
        <f>IF(E11=0,,($E$9-E11)*$E$7*100/$E$9)</f>
        <v>114.28571428571429</v>
      </c>
      <c r="G11" s="29"/>
      <c r="H11" s="29">
        <f>IF(G11=0,,($G$9-G11)*$G$7*100/$G$9)</f>
        <v>0</v>
      </c>
      <c r="I11" s="29"/>
      <c r="J11" s="29">
        <f t="shared" ref="J11:J19" si="0">IF(I11=0,,($I$9-I11)*$I$7*100/$I$9)</f>
        <v>0</v>
      </c>
      <c r="K11" s="29"/>
      <c r="L11" s="29">
        <f t="shared" ref="L11:L19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19" si="2">IF(O11=0,,($O$9-O11)*$O$7*100/$O$9)</f>
        <v>0</v>
      </c>
      <c r="Q11" s="29"/>
      <c r="R11" s="29">
        <f t="shared" ref="R11:R19" si="3">IF(Q11=0,,($K$9-Q11)*$K$7*100/$K$9)</f>
        <v>0</v>
      </c>
      <c r="S11" s="29"/>
      <c r="T11" s="29">
        <f t="shared" ref="T11:T19" si="4">IF(S11=0,,($K$9-S11)*$K$7*100/$K$9)</f>
        <v>0</v>
      </c>
      <c r="U11" s="8">
        <f t="shared" ref="U11:U19" si="5">SUM(F11,H11,J11,L11,N11,P11,S11)</f>
        <v>114.28571428571429</v>
      </c>
      <c r="V11" s="7">
        <f t="shared" ref="V11:V19" si="6">ROW(B11)-10</f>
        <v>1</v>
      </c>
    </row>
    <row r="12" spans="1:22" x14ac:dyDescent="0.2">
      <c r="A12" s="26">
        <v>2</v>
      </c>
      <c r="B12" s="27"/>
      <c r="C12" s="27"/>
      <c r="D12" s="27"/>
      <c r="E12" s="29"/>
      <c r="F12" s="29">
        <f t="shared" ref="F12:F19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19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2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19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2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2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2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2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2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2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2">
      <c r="A20" s="26">
        <f t="shared" si="10"/>
        <v>0</v>
      </c>
      <c r="B20" s="27"/>
      <c r="C20" s="27"/>
      <c r="D20" s="27"/>
      <c r="E20" s="27"/>
      <c r="F20" s="29">
        <f t="shared" ref="F20:F33" si="11">IF(E20=0,,($I$9-E20)*$I$7*100/$I$9)</f>
        <v>0</v>
      </c>
      <c r="G20" s="27"/>
      <c r="H20" s="29">
        <f t="shared" ref="H20:H33" si="12">IF(G20=0,,($K$9-G20)*$K$7*100/$K$9)</f>
        <v>0</v>
      </c>
      <c r="I20" s="27"/>
      <c r="J20" s="29">
        <f t="shared" ref="J20:J33" si="13">IF(I20=0,,($I$9-I20)*$I$7*100/$I$9)</f>
        <v>0</v>
      </c>
      <c r="K20" s="27"/>
      <c r="L20" s="29">
        <f t="shared" ref="L20:L33" si="14">IF(K20=0,,($K$9-K20)*$K$7*100/$K$9)</f>
        <v>0</v>
      </c>
      <c r="M20" s="27"/>
      <c r="N20" s="29">
        <f t="shared" ref="N20:N33" si="15">IF(M20=0,,($K$9-M20)*$K$7*100/$K$9)</f>
        <v>0</v>
      </c>
      <c r="O20" s="27"/>
      <c r="P20" s="29">
        <f t="shared" ref="P20:P33" si="16">IF(O20=0,,($O$9-O20)*$O$7*100/$O$9)</f>
        <v>0</v>
      </c>
      <c r="Q20" s="27"/>
      <c r="R20" s="29">
        <f t="shared" ref="R20:R33" si="17">IF(Q20=0,,($K$9-Q20)*$K$7*100/$K$9)</f>
        <v>0</v>
      </c>
      <c r="S20" s="27"/>
      <c r="T20" s="29">
        <f t="shared" ref="T20:T33" si="18">IF(S20=0,,($K$9-S20)*$K$7*100/$K$9)</f>
        <v>0</v>
      </c>
      <c r="U20" s="8">
        <f t="shared" ref="U20:U32" si="19">SUM(F20,H20,J20,L20,N20,P20,S20)</f>
        <v>0</v>
      </c>
      <c r="V20" s="6">
        <f t="shared" ref="V20:V24" si="20">ROW(B20)-10</f>
        <v>10</v>
      </c>
    </row>
    <row r="21" spans="1:22" x14ac:dyDescent="0.2">
      <c r="A21" s="26">
        <f t="shared" si="10"/>
        <v>0</v>
      </c>
      <c r="B21" s="27"/>
      <c r="C21" s="27"/>
      <c r="D21" s="27"/>
      <c r="E21" s="27"/>
      <c r="F21" s="29">
        <f t="shared" si="11"/>
        <v>0</v>
      </c>
      <c r="G21" s="27"/>
      <c r="H21" s="29">
        <f t="shared" si="12"/>
        <v>0</v>
      </c>
      <c r="I21" s="27"/>
      <c r="J21" s="29">
        <f t="shared" si="13"/>
        <v>0</v>
      </c>
      <c r="K21" s="27"/>
      <c r="L21" s="29">
        <f t="shared" si="14"/>
        <v>0</v>
      </c>
      <c r="M21" s="27"/>
      <c r="N21" s="29">
        <f t="shared" si="15"/>
        <v>0</v>
      </c>
      <c r="O21" s="27"/>
      <c r="P21" s="29">
        <f t="shared" si="16"/>
        <v>0</v>
      </c>
      <c r="Q21" s="27"/>
      <c r="R21" s="29">
        <f t="shared" si="17"/>
        <v>0</v>
      </c>
      <c r="S21" s="27"/>
      <c r="T21" s="29">
        <f t="shared" si="18"/>
        <v>0</v>
      </c>
      <c r="U21" s="8">
        <f t="shared" si="19"/>
        <v>0</v>
      </c>
      <c r="V21" s="6">
        <f t="shared" si="20"/>
        <v>11</v>
      </c>
    </row>
    <row r="22" spans="1:22" x14ac:dyDescent="0.2">
      <c r="A22" s="26">
        <f t="shared" si="10"/>
        <v>0</v>
      </c>
      <c r="B22" s="27"/>
      <c r="C22" s="27"/>
      <c r="D22" s="27"/>
      <c r="E22" s="27"/>
      <c r="F22" s="29">
        <f t="shared" si="11"/>
        <v>0</v>
      </c>
      <c r="G22" s="27"/>
      <c r="H22" s="29">
        <f t="shared" si="12"/>
        <v>0</v>
      </c>
      <c r="I22" s="27"/>
      <c r="J22" s="29">
        <f t="shared" si="13"/>
        <v>0</v>
      </c>
      <c r="K22" s="27"/>
      <c r="L22" s="29">
        <f t="shared" si="14"/>
        <v>0</v>
      </c>
      <c r="M22" s="27"/>
      <c r="N22" s="29">
        <f t="shared" si="15"/>
        <v>0</v>
      </c>
      <c r="O22" s="27"/>
      <c r="P22" s="29">
        <f t="shared" si="16"/>
        <v>0</v>
      </c>
      <c r="Q22" s="27"/>
      <c r="R22" s="29">
        <f t="shared" si="17"/>
        <v>0</v>
      </c>
      <c r="S22" s="27"/>
      <c r="T22" s="29">
        <f t="shared" si="18"/>
        <v>0</v>
      </c>
      <c r="U22" s="8">
        <f t="shared" si="19"/>
        <v>0</v>
      </c>
      <c r="V22" s="6">
        <f t="shared" si="20"/>
        <v>12</v>
      </c>
    </row>
    <row r="23" spans="1:22" x14ac:dyDescent="0.2">
      <c r="A23" s="26">
        <f t="shared" si="10"/>
        <v>0</v>
      </c>
      <c r="B23" s="27"/>
      <c r="C23" s="27"/>
      <c r="D23" s="27"/>
      <c r="E23" s="27"/>
      <c r="F23" s="29">
        <f t="shared" si="11"/>
        <v>0</v>
      </c>
      <c r="G23" s="27"/>
      <c r="H23" s="29">
        <f t="shared" si="12"/>
        <v>0</v>
      </c>
      <c r="I23" s="27"/>
      <c r="J23" s="29">
        <f t="shared" si="13"/>
        <v>0</v>
      </c>
      <c r="K23" s="27"/>
      <c r="L23" s="29">
        <f t="shared" si="14"/>
        <v>0</v>
      </c>
      <c r="M23" s="27"/>
      <c r="N23" s="29">
        <f t="shared" si="15"/>
        <v>0</v>
      </c>
      <c r="O23" s="27"/>
      <c r="P23" s="29">
        <f t="shared" si="16"/>
        <v>0</v>
      </c>
      <c r="Q23" s="27"/>
      <c r="R23" s="29">
        <f t="shared" si="17"/>
        <v>0</v>
      </c>
      <c r="S23" s="27"/>
      <c r="T23" s="29">
        <f t="shared" si="18"/>
        <v>0</v>
      </c>
      <c r="U23" s="8">
        <f t="shared" si="19"/>
        <v>0</v>
      </c>
      <c r="V23" s="6">
        <f t="shared" si="20"/>
        <v>13</v>
      </c>
    </row>
    <row r="24" spans="1:22" x14ac:dyDescent="0.2">
      <c r="A24" s="26">
        <f t="shared" si="10"/>
        <v>0</v>
      </c>
      <c r="B24" s="27"/>
      <c r="C24" s="27"/>
      <c r="D24" s="27"/>
      <c r="E24" s="27"/>
      <c r="F24" s="29">
        <f t="shared" si="11"/>
        <v>0</v>
      </c>
      <c r="G24" s="27"/>
      <c r="H24" s="29">
        <f t="shared" si="12"/>
        <v>0</v>
      </c>
      <c r="I24" s="27"/>
      <c r="J24" s="29">
        <f t="shared" si="13"/>
        <v>0</v>
      </c>
      <c r="K24" s="27"/>
      <c r="L24" s="29">
        <f t="shared" si="14"/>
        <v>0</v>
      </c>
      <c r="M24" s="27"/>
      <c r="N24" s="29">
        <f t="shared" si="15"/>
        <v>0</v>
      </c>
      <c r="O24" s="27"/>
      <c r="P24" s="29">
        <f t="shared" si="16"/>
        <v>0</v>
      </c>
      <c r="Q24" s="27"/>
      <c r="R24" s="29">
        <f t="shared" si="17"/>
        <v>0</v>
      </c>
      <c r="S24" s="27"/>
      <c r="T24" s="29">
        <f t="shared" si="18"/>
        <v>0</v>
      </c>
      <c r="U24" s="8">
        <f t="shared" si="19"/>
        <v>0</v>
      </c>
      <c r="V24" s="6">
        <f t="shared" si="20"/>
        <v>14</v>
      </c>
    </row>
    <row r="25" spans="1:22" x14ac:dyDescent="0.2">
      <c r="A25" s="26">
        <f t="shared" si="10"/>
        <v>0</v>
      </c>
      <c r="B25" s="27"/>
      <c r="C25" s="27"/>
      <c r="D25" s="27"/>
      <c r="E25" s="27"/>
      <c r="F25" s="29">
        <f t="shared" si="11"/>
        <v>0</v>
      </c>
      <c r="G25" s="27"/>
      <c r="H25" s="29">
        <f t="shared" si="12"/>
        <v>0</v>
      </c>
      <c r="I25" s="27"/>
      <c r="J25" s="29">
        <f t="shared" si="13"/>
        <v>0</v>
      </c>
      <c r="K25" s="27"/>
      <c r="L25" s="29">
        <f t="shared" si="14"/>
        <v>0</v>
      </c>
      <c r="M25" s="27"/>
      <c r="N25" s="29">
        <f t="shared" si="15"/>
        <v>0</v>
      </c>
      <c r="O25" s="27"/>
      <c r="P25" s="29">
        <f t="shared" si="16"/>
        <v>0</v>
      </c>
      <c r="Q25" s="27"/>
      <c r="R25" s="29">
        <f t="shared" si="17"/>
        <v>0</v>
      </c>
      <c r="S25" s="27"/>
      <c r="T25" s="29">
        <f t="shared" si="18"/>
        <v>0</v>
      </c>
      <c r="U25" s="8">
        <f t="shared" si="19"/>
        <v>0</v>
      </c>
      <c r="V25" s="6"/>
    </row>
    <row r="26" spans="1:22" x14ac:dyDescent="0.2">
      <c r="A26" s="26">
        <f t="shared" si="10"/>
        <v>0</v>
      </c>
      <c r="B26" s="27"/>
      <c r="C26" s="27"/>
      <c r="D26" s="27"/>
      <c r="E26" s="27"/>
      <c r="F26" s="29">
        <f t="shared" si="11"/>
        <v>0</v>
      </c>
      <c r="G26" s="27"/>
      <c r="H26" s="29">
        <f t="shared" si="12"/>
        <v>0</v>
      </c>
      <c r="I26" s="27"/>
      <c r="J26" s="29">
        <f t="shared" si="13"/>
        <v>0</v>
      </c>
      <c r="K26" s="27"/>
      <c r="L26" s="29">
        <f t="shared" si="14"/>
        <v>0</v>
      </c>
      <c r="M26" s="27"/>
      <c r="N26" s="29">
        <f t="shared" si="15"/>
        <v>0</v>
      </c>
      <c r="O26" s="27"/>
      <c r="P26" s="29">
        <f t="shared" si="16"/>
        <v>0</v>
      </c>
      <c r="Q26" s="27"/>
      <c r="R26" s="29">
        <f t="shared" si="17"/>
        <v>0</v>
      </c>
      <c r="S26" s="27"/>
      <c r="T26" s="29">
        <f t="shared" si="18"/>
        <v>0</v>
      </c>
      <c r="U26" s="8">
        <f t="shared" si="19"/>
        <v>0</v>
      </c>
      <c r="V26" s="6"/>
    </row>
    <row r="27" spans="1:22" x14ac:dyDescent="0.2">
      <c r="A27" s="26">
        <f t="shared" si="10"/>
        <v>0</v>
      </c>
      <c r="B27" s="27"/>
      <c r="C27" s="27"/>
      <c r="D27" s="27"/>
      <c r="E27" s="27"/>
      <c r="F27" s="29">
        <f t="shared" si="11"/>
        <v>0</v>
      </c>
      <c r="G27" s="27"/>
      <c r="H27" s="29">
        <f t="shared" si="12"/>
        <v>0</v>
      </c>
      <c r="I27" s="27"/>
      <c r="J27" s="29">
        <f t="shared" si="13"/>
        <v>0</v>
      </c>
      <c r="K27" s="27"/>
      <c r="L27" s="29">
        <f t="shared" si="14"/>
        <v>0</v>
      </c>
      <c r="M27" s="27"/>
      <c r="N27" s="29">
        <f t="shared" si="15"/>
        <v>0</v>
      </c>
      <c r="O27" s="27"/>
      <c r="P27" s="29">
        <f t="shared" si="16"/>
        <v>0</v>
      </c>
      <c r="Q27" s="27"/>
      <c r="R27" s="29">
        <f t="shared" si="17"/>
        <v>0</v>
      </c>
      <c r="S27" s="27"/>
      <c r="T27" s="29">
        <f t="shared" si="18"/>
        <v>0</v>
      </c>
      <c r="U27" s="8">
        <f t="shared" si="19"/>
        <v>0</v>
      </c>
      <c r="V27" s="6"/>
    </row>
    <row r="28" spans="1:22" x14ac:dyDescent="0.2">
      <c r="A28" s="26">
        <f t="shared" si="10"/>
        <v>0</v>
      </c>
      <c r="B28" s="27"/>
      <c r="C28" s="27"/>
      <c r="D28" s="27"/>
      <c r="E28" s="27"/>
      <c r="F28" s="29">
        <f t="shared" si="11"/>
        <v>0</v>
      </c>
      <c r="G28" s="27"/>
      <c r="H28" s="29">
        <f t="shared" si="12"/>
        <v>0</v>
      </c>
      <c r="I28" s="27"/>
      <c r="J28" s="29">
        <f t="shared" si="13"/>
        <v>0</v>
      </c>
      <c r="K28" s="27"/>
      <c r="L28" s="29">
        <f t="shared" si="14"/>
        <v>0</v>
      </c>
      <c r="M28" s="27"/>
      <c r="N28" s="29">
        <f t="shared" si="15"/>
        <v>0</v>
      </c>
      <c r="O28" s="27"/>
      <c r="P28" s="29">
        <f t="shared" si="16"/>
        <v>0</v>
      </c>
      <c r="Q28" s="27"/>
      <c r="R28" s="29">
        <f t="shared" si="17"/>
        <v>0</v>
      </c>
      <c r="S28" s="27"/>
      <c r="T28" s="29">
        <f t="shared" si="18"/>
        <v>0</v>
      </c>
      <c r="U28" s="8">
        <f t="shared" si="19"/>
        <v>0</v>
      </c>
      <c r="V28" s="6"/>
    </row>
    <row r="29" spans="1:22" x14ac:dyDescent="0.2">
      <c r="A29" s="26">
        <f t="shared" si="10"/>
        <v>0</v>
      </c>
      <c r="B29" s="27"/>
      <c r="C29" s="27"/>
      <c r="D29" s="27"/>
      <c r="E29" s="27"/>
      <c r="F29" s="29">
        <f t="shared" si="11"/>
        <v>0</v>
      </c>
      <c r="G29" s="27"/>
      <c r="H29" s="29">
        <f t="shared" si="12"/>
        <v>0</v>
      </c>
      <c r="I29" s="27"/>
      <c r="J29" s="29">
        <f t="shared" si="13"/>
        <v>0</v>
      </c>
      <c r="K29" s="27"/>
      <c r="L29" s="29">
        <f t="shared" si="14"/>
        <v>0</v>
      </c>
      <c r="M29" s="27"/>
      <c r="N29" s="29">
        <f t="shared" si="15"/>
        <v>0</v>
      </c>
      <c r="O29" s="27"/>
      <c r="P29" s="29">
        <f t="shared" si="16"/>
        <v>0</v>
      </c>
      <c r="Q29" s="27"/>
      <c r="R29" s="29">
        <f t="shared" si="17"/>
        <v>0</v>
      </c>
      <c r="S29" s="27"/>
      <c r="T29" s="29">
        <f t="shared" si="18"/>
        <v>0</v>
      </c>
      <c r="U29" s="8">
        <f t="shared" si="19"/>
        <v>0</v>
      </c>
      <c r="V29" s="6"/>
    </row>
    <row r="30" spans="1:22" x14ac:dyDescent="0.2">
      <c r="A30" s="26">
        <f t="shared" si="10"/>
        <v>0</v>
      </c>
      <c r="B30" s="27"/>
      <c r="C30" s="27"/>
      <c r="D30" s="27"/>
      <c r="E30" s="27"/>
      <c r="F30" s="29">
        <f t="shared" si="11"/>
        <v>0</v>
      </c>
      <c r="G30" s="27"/>
      <c r="H30" s="29">
        <f t="shared" si="12"/>
        <v>0</v>
      </c>
      <c r="I30" s="27"/>
      <c r="J30" s="29">
        <f t="shared" si="13"/>
        <v>0</v>
      </c>
      <c r="K30" s="27"/>
      <c r="L30" s="29">
        <f t="shared" si="14"/>
        <v>0</v>
      </c>
      <c r="M30" s="27"/>
      <c r="N30" s="29">
        <f t="shared" si="15"/>
        <v>0</v>
      </c>
      <c r="O30" s="27"/>
      <c r="P30" s="29">
        <f t="shared" si="16"/>
        <v>0</v>
      </c>
      <c r="Q30" s="27"/>
      <c r="R30" s="29">
        <f t="shared" si="17"/>
        <v>0</v>
      </c>
      <c r="S30" s="27"/>
      <c r="T30" s="29">
        <f t="shared" si="18"/>
        <v>0</v>
      </c>
      <c r="U30" s="8">
        <f t="shared" si="19"/>
        <v>0</v>
      </c>
      <c r="V30" s="6"/>
    </row>
    <row r="31" spans="1:22" x14ac:dyDescent="0.2">
      <c r="A31" s="26">
        <f t="shared" si="10"/>
        <v>0</v>
      </c>
      <c r="B31" s="27"/>
      <c r="C31" s="27"/>
      <c r="D31" s="27"/>
      <c r="E31" s="27"/>
      <c r="F31" s="29">
        <f t="shared" si="11"/>
        <v>0</v>
      </c>
      <c r="G31" s="27"/>
      <c r="H31" s="29">
        <f t="shared" si="12"/>
        <v>0</v>
      </c>
      <c r="I31" s="27"/>
      <c r="J31" s="29">
        <f t="shared" si="13"/>
        <v>0</v>
      </c>
      <c r="K31" s="27"/>
      <c r="L31" s="29">
        <f t="shared" si="14"/>
        <v>0</v>
      </c>
      <c r="M31" s="27"/>
      <c r="N31" s="29">
        <f t="shared" si="15"/>
        <v>0</v>
      </c>
      <c r="O31" s="27"/>
      <c r="P31" s="29">
        <f t="shared" si="16"/>
        <v>0</v>
      </c>
      <c r="Q31" s="27"/>
      <c r="R31" s="29">
        <f t="shared" si="17"/>
        <v>0</v>
      </c>
      <c r="S31" s="27"/>
      <c r="T31" s="29">
        <f t="shared" si="18"/>
        <v>0</v>
      </c>
      <c r="U31" s="8">
        <f t="shared" si="19"/>
        <v>0</v>
      </c>
      <c r="V31" s="6"/>
    </row>
    <row r="32" spans="1:22" x14ac:dyDescent="0.2">
      <c r="A32" s="26">
        <f t="shared" si="10"/>
        <v>0</v>
      </c>
      <c r="B32" s="27"/>
      <c r="C32" s="27"/>
      <c r="D32" s="27"/>
      <c r="E32" s="27"/>
      <c r="F32" s="29">
        <f t="shared" si="11"/>
        <v>0</v>
      </c>
      <c r="G32" s="27"/>
      <c r="H32" s="29">
        <f t="shared" si="12"/>
        <v>0</v>
      </c>
      <c r="I32" s="27"/>
      <c r="J32" s="29">
        <f t="shared" si="13"/>
        <v>0</v>
      </c>
      <c r="K32" s="27"/>
      <c r="L32" s="29">
        <f t="shared" si="14"/>
        <v>0</v>
      </c>
      <c r="M32" s="27"/>
      <c r="N32" s="29">
        <f t="shared" si="15"/>
        <v>0</v>
      </c>
      <c r="O32" s="27"/>
      <c r="P32" s="29">
        <f t="shared" si="16"/>
        <v>0</v>
      </c>
      <c r="Q32" s="27"/>
      <c r="R32" s="29">
        <f t="shared" si="17"/>
        <v>0</v>
      </c>
      <c r="S32" s="27"/>
      <c r="T32" s="29">
        <f t="shared" si="18"/>
        <v>0</v>
      </c>
      <c r="U32" s="8">
        <f t="shared" si="19"/>
        <v>0</v>
      </c>
      <c r="V32" s="6"/>
    </row>
    <row r="33" spans="1:22" x14ac:dyDescent="0.2">
      <c r="A33" s="5">
        <f t="shared" si="10"/>
        <v>0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14"/>
        <v>0</v>
      </c>
      <c r="M33" s="6"/>
      <c r="N33" s="7">
        <f t="shared" si="15"/>
        <v>0</v>
      </c>
      <c r="O33" s="6"/>
      <c r="P33" s="29">
        <f t="shared" si="16"/>
        <v>0</v>
      </c>
      <c r="Q33" s="6"/>
      <c r="R33" s="7">
        <f t="shared" si="17"/>
        <v>0</v>
      </c>
      <c r="S33" s="6"/>
      <c r="T33" s="7">
        <f t="shared" si="18"/>
        <v>0</v>
      </c>
      <c r="U33" s="8">
        <f t="shared" ref="U33" si="21">SUM(J33,L33)</f>
        <v>0</v>
      </c>
      <c r="V33" s="6"/>
    </row>
    <row r="34" spans="1:22" x14ac:dyDescent="0.2">
      <c r="A34" s="39" t="s">
        <v>11</v>
      </c>
      <c r="B34" s="39"/>
      <c r="C34" s="40"/>
      <c r="E34">
        <f>COUNTA(E11:E33)</f>
        <v>1</v>
      </c>
      <c r="G34">
        <f>COUNTA(G11:G33)</f>
        <v>0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U19">
    <sortCondition descending="1" ref="U11:U19"/>
  </sortState>
  <mergeCells count="34">
    <mergeCell ref="E7:F7"/>
    <mergeCell ref="G7:H7"/>
    <mergeCell ref="I7:J7"/>
    <mergeCell ref="K7:L7"/>
    <mergeCell ref="A1:K1"/>
    <mergeCell ref="E6:F6"/>
    <mergeCell ref="G6:H6"/>
    <mergeCell ref="I6:J6"/>
    <mergeCell ref="K6:L6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M6:N6"/>
    <mergeCell ref="O6:P6"/>
    <mergeCell ref="Q6:R6"/>
    <mergeCell ref="S6:T6"/>
    <mergeCell ref="M7:N7"/>
    <mergeCell ref="O7:P7"/>
    <mergeCell ref="Q7:R7"/>
    <mergeCell ref="S7:T7"/>
    <mergeCell ref="M8:N8"/>
    <mergeCell ref="O8:P8"/>
    <mergeCell ref="Q8:R8"/>
    <mergeCell ref="S8:T8"/>
    <mergeCell ref="M9:N9"/>
    <mergeCell ref="O9:P9"/>
    <mergeCell ref="Q9:R9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K11" activePane="bottomRight" state="frozenSplit"/>
      <selection activeCell="B6" sqref="B6"/>
      <selection pane="topRight" activeCell="B6" sqref="B6"/>
      <selection pane="bottomLeft" activeCell="B6" sqref="B6"/>
      <selection pane="bottomRight" activeCell="V11" sqref="V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2" ht="31" x14ac:dyDescent="0.35">
      <c r="A1" s="34" t="s">
        <v>44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22" x14ac:dyDescent="0.2">
      <c r="B3" s="2"/>
    </row>
    <row r="4" spans="1:22" x14ac:dyDescent="0.2">
      <c r="B4" s="2"/>
      <c r="C4" s="3"/>
    </row>
    <row r="6" spans="1:22" x14ac:dyDescent="0.2">
      <c r="D6" s="1" t="s">
        <v>0</v>
      </c>
      <c r="E6" s="35" t="s">
        <v>43</v>
      </c>
      <c r="F6" s="35"/>
      <c r="G6" s="35" t="s">
        <v>45</v>
      </c>
      <c r="H6" s="35"/>
      <c r="I6" s="35" t="s">
        <v>47</v>
      </c>
      <c r="J6" s="35"/>
      <c r="K6" s="35" t="s">
        <v>49</v>
      </c>
      <c r="L6" s="35"/>
      <c r="M6" s="35" t="s">
        <v>50</v>
      </c>
      <c r="N6" s="35"/>
      <c r="O6" s="35" t="s">
        <v>62</v>
      </c>
      <c r="P6" s="35"/>
      <c r="Q6" s="35" t="s">
        <v>61</v>
      </c>
      <c r="R6" s="35"/>
      <c r="S6" s="35" t="s">
        <v>52</v>
      </c>
      <c r="T6" s="35"/>
    </row>
    <row r="7" spans="1:22" x14ac:dyDescent="0.2">
      <c r="D7" s="1" t="s">
        <v>10</v>
      </c>
      <c r="E7" s="36">
        <v>3</v>
      </c>
      <c r="F7" s="37"/>
      <c r="G7" s="36">
        <v>3</v>
      </c>
      <c r="H7" s="37"/>
      <c r="I7" s="36">
        <v>3</v>
      </c>
      <c r="J7" s="37"/>
      <c r="K7" s="36">
        <v>3</v>
      </c>
      <c r="L7" s="37"/>
      <c r="M7" s="36">
        <v>3</v>
      </c>
      <c r="N7" s="37"/>
      <c r="O7" s="36">
        <v>2</v>
      </c>
      <c r="P7" s="37"/>
      <c r="Q7" s="36">
        <v>3</v>
      </c>
      <c r="R7" s="37"/>
      <c r="S7" s="36">
        <v>5</v>
      </c>
      <c r="T7" s="37"/>
    </row>
    <row r="8" spans="1:22" x14ac:dyDescent="0.2">
      <c r="D8" s="1" t="s">
        <v>1</v>
      </c>
      <c r="E8" s="38" t="s">
        <v>37</v>
      </c>
      <c r="F8" s="38"/>
      <c r="G8" s="38" t="s">
        <v>46</v>
      </c>
      <c r="H8" s="38"/>
      <c r="I8" s="38" t="s">
        <v>48</v>
      </c>
      <c r="J8" s="38"/>
      <c r="K8" s="38" t="s">
        <v>34</v>
      </c>
      <c r="L8" s="38"/>
      <c r="M8" s="38" t="s">
        <v>51</v>
      </c>
      <c r="N8" s="38"/>
      <c r="O8" s="38" t="s">
        <v>38</v>
      </c>
      <c r="P8" s="38"/>
      <c r="Q8" s="38">
        <v>45416</v>
      </c>
      <c r="R8" s="38"/>
      <c r="S8" s="38" t="s">
        <v>53</v>
      </c>
      <c r="T8" s="38"/>
    </row>
    <row r="9" spans="1:22" x14ac:dyDescent="0.2">
      <c r="D9" s="1" t="s">
        <v>2</v>
      </c>
      <c r="E9" s="35">
        <v>0</v>
      </c>
      <c r="F9" s="35"/>
      <c r="G9" s="35">
        <v>0</v>
      </c>
      <c r="H9" s="35"/>
      <c r="I9" s="35">
        <v>0</v>
      </c>
      <c r="J9" s="35"/>
      <c r="K9" s="35">
        <v>2</v>
      </c>
      <c r="L9" s="35"/>
      <c r="M9" s="35"/>
      <c r="N9" s="35"/>
      <c r="O9" s="35"/>
      <c r="P9" s="35"/>
      <c r="Q9" s="35">
        <v>11</v>
      </c>
      <c r="R9" s="35"/>
      <c r="S9" s="35"/>
      <c r="T9" s="35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2">
      <c r="A11" s="5">
        <f t="shared" ref="A11:A19" si="0">V11</f>
        <v>1</v>
      </c>
      <c r="B11" s="6"/>
      <c r="C11" s="6"/>
      <c r="D11" s="6" t="s">
        <v>54</v>
      </c>
      <c r="E11" s="7"/>
      <c r="F11" s="7">
        <f t="shared" ref="F11:F33" si="1">IF(E11=0,,($I$9-E11)*$I$7*100/$I$9)</f>
        <v>0</v>
      </c>
      <c r="G11" s="7"/>
      <c r="H11" s="7">
        <f t="shared" ref="H11:H33" si="2">IF(G11=0,,($K$9-G11)*$K$7*100/$K$9)</f>
        <v>0</v>
      </c>
      <c r="I11" s="7"/>
      <c r="J11" s="7">
        <f t="shared" ref="J11:J17" si="3">IF(I11=0,,($I$9-I11)*$I$7*100/$I$9)</f>
        <v>0</v>
      </c>
      <c r="K11" s="7"/>
      <c r="L11" s="7">
        <f t="shared" ref="L11:L18" si="4">IF(K11=0,,($K$9-K11)*$K$7*100/$K$9)</f>
        <v>0</v>
      </c>
      <c r="M11" s="7"/>
      <c r="N11" s="7">
        <f t="shared" ref="N11:N33" si="5">IF(M11=0,,($K$9-M11)*$K$7*100/$K$9)</f>
        <v>0</v>
      </c>
      <c r="O11" s="7"/>
      <c r="P11" s="7">
        <f t="shared" ref="P11:P33" si="6">IF(O11=0,,($K$9-O11)*$K$7*100/$K$9)</f>
        <v>0</v>
      </c>
      <c r="Q11" s="7"/>
      <c r="R11" s="7"/>
      <c r="S11" s="7"/>
      <c r="T11" s="7">
        <f t="shared" ref="T11:T33" si="7">IF(S11=0,,($K$9-S11)*$K$7*100/$K$9)</f>
        <v>0</v>
      </c>
      <c r="U11" s="8">
        <f>SUM(J11,L11+R11)</f>
        <v>0</v>
      </c>
      <c r="V11" s="7">
        <f t="shared" ref="V11:V19" si="8">ROW(B11)-10</f>
        <v>1</v>
      </c>
    </row>
    <row r="12" spans="1:22" x14ac:dyDescent="0.2">
      <c r="A12" s="5">
        <f t="shared" si="0"/>
        <v>2</v>
      </c>
      <c r="B12" s="6"/>
      <c r="C12" s="6"/>
      <c r="D12" s="6"/>
      <c r="E12" s="7"/>
      <c r="F12" s="7">
        <f t="shared" si="1"/>
        <v>0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ref="R12:R33" si="9">IF(Q12=0,,($K$9-Q12)*$K$7*100/$K$9)</f>
        <v>0</v>
      </c>
      <c r="S12" s="7"/>
      <c r="T12" s="7">
        <f t="shared" si="7"/>
        <v>0</v>
      </c>
      <c r="U12" s="8">
        <f t="shared" ref="U12:U19" si="10">SUM(J12,L12)</f>
        <v>0</v>
      </c>
      <c r="V12" s="7">
        <f t="shared" si="8"/>
        <v>2</v>
      </c>
    </row>
    <row r="13" spans="1:22" x14ac:dyDescent="0.2">
      <c r="A13" s="5">
        <f t="shared" si="0"/>
        <v>3</v>
      </c>
      <c r="B13" s="6"/>
      <c r="C13" s="6"/>
      <c r="D13" s="6"/>
      <c r="E13" s="7"/>
      <c r="F13" s="7">
        <f t="shared" si="1"/>
        <v>0</v>
      </c>
      <c r="G13" s="7"/>
      <c r="H13" s="7">
        <f t="shared" si="2"/>
        <v>0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9"/>
        <v>0</v>
      </c>
      <c r="S13" s="7"/>
      <c r="T13" s="7">
        <f t="shared" si="7"/>
        <v>0</v>
      </c>
      <c r="U13" s="8">
        <f t="shared" si="10"/>
        <v>0</v>
      </c>
      <c r="V13" s="7">
        <f t="shared" si="8"/>
        <v>3</v>
      </c>
    </row>
    <row r="14" spans="1:22" x14ac:dyDescent="0.2">
      <c r="A14" s="5">
        <f t="shared" si="0"/>
        <v>4</v>
      </c>
      <c r="B14" s="6"/>
      <c r="C14" s="6"/>
      <c r="D14" s="6"/>
      <c r="E14" s="7"/>
      <c r="F14" s="7">
        <f t="shared" si="1"/>
        <v>0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/>
      <c r="N14" s="7">
        <f t="shared" si="5"/>
        <v>0</v>
      </c>
      <c r="O14" s="7"/>
      <c r="P14" s="7">
        <f t="shared" si="6"/>
        <v>0</v>
      </c>
      <c r="Q14" s="7"/>
      <c r="R14" s="7">
        <f t="shared" si="9"/>
        <v>0</v>
      </c>
      <c r="S14" s="7"/>
      <c r="T14" s="7">
        <f t="shared" si="7"/>
        <v>0</v>
      </c>
      <c r="U14" s="8">
        <f t="shared" si="10"/>
        <v>0</v>
      </c>
      <c r="V14" s="7">
        <f t="shared" si="8"/>
        <v>4</v>
      </c>
    </row>
    <row r="15" spans="1:22" x14ac:dyDescent="0.2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9"/>
        <v>0</v>
      </c>
      <c r="S15" s="6"/>
      <c r="T15" s="7">
        <f t="shared" si="7"/>
        <v>0</v>
      </c>
      <c r="U15" s="8">
        <f t="shared" si="10"/>
        <v>0</v>
      </c>
      <c r="V15" s="6">
        <f t="shared" si="8"/>
        <v>5</v>
      </c>
    </row>
    <row r="16" spans="1:22" x14ac:dyDescent="0.2">
      <c r="A16" s="5">
        <f t="shared" si="0"/>
        <v>6</v>
      </c>
      <c r="B16" s="6"/>
      <c r="C16" s="6"/>
      <c r="D16" s="6"/>
      <c r="E16" s="7"/>
      <c r="F16" s="7">
        <f t="shared" si="1"/>
        <v>0</v>
      </c>
      <c r="G16" s="7"/>
      <c r="H16" s="7">
        <f t="shared" si="2"/>
        <v>0</v>
      </c>
      <c r="I16" s="7"/>
      <c r="J16" s="7">
        <f t="shared" si="3"/>
        <v>0</v>
      </c>
      <c r="K16" s="7"/>
      <c r="L16" s="7">
        <f t="shared" si="4"/>
        <v>0</v>
      </c>
      <c r="M16" s="7"/>
      <c r="N16" s="7">
        <f t="shared" si="5"/>
        <v>0</v>
      </c>
      <c r="O16" s="7"/>
      <c r="P16" s="7">
        <f t="shared" si="6"/>
        <v>0</v>
      </c>
      <c r="Q16" s="7"/>
      <c r="R16" s="7">
        <f t="shared" si="9"/>
        <v>0</v>
      </c>
      <c r="S16" s="7"/>
      <c r="T16" s="7">
        <f t="shared" si="7"/>
        <v>0</v>
      </c>
      <c r="U16" s="8">
        <f t="shared" si="10"/>
        <v>0</v>
      </c>
      <c r="V16" s="7">
        <f t="shared" si="8"/>
        <v>6</v>
      </c>
    </row>
    <row r="17" spans="1:22" x14ac:dyDescent="0.2">
      <c r="A17" s="5">
        <f t="shared" si="0"/>
        <v>7</v>
      </c>
      <c r="B17" s="6"/>
      <c r="C17" s="6"/>
      <c r="D17" s="6"/>
      <c r="E17" s="7"/>
      <c r="F17" s="7">
        <f t="shared" si="1"/>
        <v>0</v>
      </c>
      <c r="G17" s="7"/>
      <c r="H17" s="7">
        <f t="shared" si="2"/>
        <v>0</v>
      </c>
      <c r="I17" s="7"/>
      <c r="J17" s="7">
        <f t="shared" si="3"/>
        <v>0</v>
      </c>
      <c r="K17" s="7"/>
      <c r="L17" s="7">
        <f t="shared" si="4"/>
        <v>0</v>
      </c>
      <c r="M17" s="7"/>
      <c r="N17" s="7">
        <f t="shared" si="5"/>
        <v>0</v>
      </c>
      <c r="O17" s="7"/>
      <c r="P17" s="7">
        <f t="shared" si="6"/>
        <v>0</v>
      </c>
      <c r="Q17" s="7"/>
      <c r="R17" s="7">
        <f t="shared" si="9"/>
        <v>0</v>
      </c>
      <c r="S17" s="7"/>
      <c r="T17" s="7">
        <f t="shared" si="7"/>
        <v>0</v>
      </c>
      <c r="U17" s="8">
        <f t="shared" si="10"/>
        <v>0</v>
      </c>
      <c r="V17" s="7">
        <f t="shared" si="8"/>
        <v>7</v>
      </c>
    </row>
    <row r="18" spans="1:22" x14ac:dyDescent="0.2">
      <c r="A18" s="5">
        <f t="shared" si="0"/>
        <v>8</v>
      </c>
      <c r="B18" s="6"/>
      <c r="C18" s="6"/>
      <c r="D18" s="6"/>
      <c r="E18" s="7"/>
      <c r="F18" s="7">
        <f t="shared" si="1"/>
        <v>0</v>
      </c>
      <c r="G18" s="7"/>
      <c r="H18" s="7">
        <f t="shared" si="2"/>
        <v>0</v>
      </c>
      <c r="I18" s="7"/>
      <c r="J18" s="7">
        <f t="shared" ref="J18:J33" si="11">IF(I18=0,,($I$9-I18)*$I$7*100/$I$9)</f>
        <v>0</v>
      </c>
      <c r="K18" s="7"/>
      <c r="L18" s="7">
        <f t="shared" si="4"/>
        <v>0</v>
      </c>
      <c r="M18" s="7"/>
      <c r="N18" s="7">
        <f t="shared" si="5"/>
        <v>0</v>
      </c>
      <c r="O18" s="7"/>
      <c r="P18" s="7">
        <f t="shared" si="6"/>
        <v>0</v>
      </c>
      <c r="Q18" s="7"/>
      <c r="R18" s="7">
        <f t="shared" si="9"/>
        <v>0</v>
      </c>
      <c r="S18" s="7"/>
      <c r="T18" s="7">
        <f t="shared" si="7"/>
        <v>0</v>
      </c>
      <c r="U18" s="8">
        <f t="shared" si="10"/>
        <v>0</v>
      </c>
      <c r="V18" s="7">
        <f t="shared" si="8"/>
        <v>8</v>
      </c>
    </row>
    <row r="19" spans="1:22" x14ac:dyDescent="0.2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9"/>
        <v>0</v>
      </c>
      <c r="S19" s="6"/>
      <c r="T19" s="7">
        <f t="shared" si="7"/>
        <v>0</v>
      </c>
      <c r="U19" s="8">
        <f t="shared" si="10"/>
        <v>0</v>
      </c>
      <c r="V19" s="6">
        <f t="shared" si="8"/>
        <v>9</v>
      </c>
    </row>
    <row r="20" spans="1:22" x14ac:dyDescent="0.2">
      <c r="A20" s="5">
        <f t="shared" ref="A20:A33" si="13">V20</f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9"/>
        <v>0</v>
      </c>
      <c r="S20" s="6"/>
      <c r="T20" s="7">
        <f t="shared" si="7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2">
      <c r="A21" s="5">
        <f t="shared" si="13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9"/>
        <v>0</v>
      </c>
      <c r="S21" s="6"/>
      <c r="T21" s="7">
        <f t="shared" si="7"/>
        <v>0</v>
      </c>
      <c r="U21" s="8">
        <f t="shared" si="14"/>
        <v>0</v>
      </c>
      <c r="V21" s="6">
        <f t="shared" si="15"/>
        <v>11</v>
      </c>
    </row>
    <row r="22" spans="1:22" x14ac:dyDescent="0.2">
      <c r="A22" s="5">
        <f t="shared" si="13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9"/>
        <v>0</v>
      </c>
      <c r="S22" s="6"/>
      <c r="T22" s="7">
        <f t="shared" si="7"/>
        <v>0</v>
      </c>
      <c r="U22" s="8">
        <f t="shared" si="14"/>
        <v>0</v>
      </c>
      <c r="V22" s="6">
        <f t="shared" si="15"/>
        <v>12</v>
      </c>
    </row>
    <row r="23" spans="1:22" x14ac:dyDescent="0.2">
      <c r="A23" s="5">
        <f t="shared" si="13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9"/>
        <v>0</v>
      </c>
      <c r="S23" s="6"/>
      <c r="T23" s="7">
        <f t="shared" si="7"/>
        <v>0</v>
      </c>
      <c r="U23" s="8">
        <f t="shared" si="14"/>
        <v>0</v>
      </c>
      <c r="V23" s="6">
        <f t="shared" si="15"/>
        <v>13</v>
      </c>
    </row>
    <row r="24" spans="1:22" x14ac:dyDescent="0.2">
      <c r="A24" s="5">
        <f t="shared" si="13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9"/>
        <v>0</v>
      </c>
      <c r="S24" s="6"/>
      <c r="T24" s="7">
        <f t="shared" si="7"/>
        <v>0</v>
      </c>
      <c r="U24" s="8">
        <f t="shared" si="14"/>
        <v>0</v>
      </c>
      <c r="V24" s="6">
        <f t="shared" si="15"/>
        <v>14</v>
      </c>
    </row>
    <row r="25" spans="1:22" x14ac:dyDescent="0.2">
      <c r="A25" s="5">
        <f t="shared" si="13"/>
        <v>0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9"/>
        <v>0</v>
      </c>
      <c r="S25" s="6"/>
      <c r="T25" s="7">
        <f t="shared" si="7"/>
        <v>0</v>
      </c>
      <c r="U25" s="8">
        <f t="shared" si="14"/>
        <v>0</v>
      </c>
      <c r="V25" s="6"/>
    </row>
    <row r="26" spans="1:22" x14ac:dyDescent="0.2">
      <c r="A26" s="5">
        <f t="shared" si="13"/>
        <v>0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9"/>
        <v>0</v>
      </c>
      <c r="S26" s="6"/>
      <c r="T26" s="7">
        <f t="shared" si="7"/>
        <v>0</v>
      </c>
      <c r="U26" s="8">
        <f t="shared" si="14"/>
        <v>0</v>
      </c>
      <c r="V26" s="6"/>
    </row>
    <row r="27" spans="1:22" x14ac:dyDescent="0.2">
      <c r="A27" s="5">
        <f t="shared" si="13"/>
        <v>0</v>
      </c>
      <c r="B27" s="6"/>
      <c r="C27" s="6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9"/>
        <v>0</v>
      </c>
      <c r="S27" s="6"/>
      <c r="T27" s="7">
        <f t="shared" si="7"/>
        <v>0</v>
      </c>
      <c r="U27" s="8">
        <f t="shared" si="14"/>
        <v>0</v>
      </c>
      <c r="V27" s="6"/>
    </row>
    <row r="28" spans="1:22" x14ac:dyDescent="0.2">
      <c r="A28" s="5">
        <f t="shared" si="13"/>
        <v>0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9"/>
        <v>0</v>
      </c>
      <c r="S28" s="6"/>
      <c r="T28" s="7">
        <f t="shared" si="7"/>
        <v>0</v>
      </c>
      <c r="U28" s="8">
        <f t="shared" si="14"/>
        <v>0</v>
      </c>
      <c r="V28" s="6"/>
    </row>
    <row r="29" spans="1:22" x14ac:dyDescent="0.2">
      <c r="A29" s="5">
        <f t="shared" si="13"/>
        <v>0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9"/>
        <v>0</v>
      </c>
      <c r="S29" s="6"/>
      <c r="T29" s="7">
        <f t="shared" si="7"/>
        <v>0</v>
      </c>
      <c r="U29" s="8">
        <f t="shared" si="14"/>
        <v>0</v>
      </c>
      <c r="V29" s="6"/>
    </row>
    <row r="30" spans="1:22" x14ac:dyDescent="0.2">
      <c r="A30" s="5">
        <f t="shared" si="13"/>
        <v>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9"/>
        <v>0</v>
      </c>
      <c r="S30" s="6"/>
      <c r="T30" s="7">
        <f t="shared" si="7"/>
        <v>0</v>
      </c>
      <c r="U30" s="8">
        <f t="shared" si="14"/>
        <v>0</v>
      </c>
      <c r="V30" s="6"/>
    </row>
    <row r="31" spans="1:22" x14ac:dyDescent="0.2">
      <c r="A31" s="5">
        <f t="shared" si="13"/>
        <v>0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9"/>
        <v>0</v>
      </c>
      <c r="S31" s="6"/>
      <c r="T31" s="7">
        <f t="shared" si="7"/>
        <v>0</v>
      </c>
      <c r="U31" s="8">
        <f t="shared" si="14"/>
        <v>0</v>
      </c>
      <c r="V31" s="6"/>
    </row>
    <row r="32" spans="1:22" x14ac:dyDescent="0.2">
      <c r="A32" s="5">
        <f t="shared" si="13"/>
        <v>0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9"/>
        <v>0</v>
      </c>
      <c r="S32" s="6"/>
      <c r="T32" s="7">
        <f t="shared" si="7"/>
        <v>0</v>
      </c>
      <c r="U32" s="8">
        <f t="shared" si="14"/>
        <v>0</v>
      </c>
      <c r="V32" s="6"/>
    </row>
    <row r="33" spans="1:22" x14ac:dyDescent="0.2">
      <c r="A33" s="5">
        <f t="shared" si="13"/>
        <v>0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9"/>
        <v>0</v>
      </c>
      <c r="S33" s="6"/>
      <c r="T33" s="7">
        <f t="shared" si="7"/>
        <v>0</v>
      </c>
      <c r="U33" s="8">
        <f t="shared" si="14"/>
        <v>0</v>
      </c>
      <c r="V33" s="6"/>
    </row>
    <row r="34" spans="1:22" x14ac:dyDescent="0.2">
      <c r="A34" s="39" t="s">
        <v>11</v>
      </c>
      <c r="B34" s="39"/>
      <c r="C34" s="40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I8:J8"/>
    <mergeCell ref="K8:L8"/>
    <mergeCell ref="E6:F6"/>
    <mergeCell ref="G6:H6"/>
    <mergeCell ref="E7:F7"/>
    <mergeCell ref="G7:H7"/>
    <mergeCell ref="E8:F8"/>
    <mergeCell ref="G8:H8"/>
    <mergeCell ref="A1:K1"/>
    <mergeCell ref="I6:J6"/>
    <mergeCell ref="K6:L6"/>
    <mergeCell ref="I7:J7"/>
    <mergeCell ref="K7:L7"/>
    <mergeCell ref="E9:F9"/>
    <mergeCell ref="G9:H9"/>
    <mergeCell ref="I9:J9"/>
    <mergeCell ref="K9:L9"/>
    <mergeCell ref="A34:C34"/>
    <mergeCell ref="M6:N6"/>
    <mergeCell ref="M7:N7"/>
    <mergeCell ref="M8:N8"/>
    <mergeCell ref="M9:N9"/>
    <mergeCell ref="O6:P6"/>
    <mergeCell ref="O7:P7"/>
    <mergeCell ref="O8:P8"/>
    <mergeCell ref="O9:P9"/>
    <mergeCell ref="Q6:R6"/>
    <mergeCell ref="Q7:R7"/>
    <mergeCell ref="Q8:R8"/>
    <mergeCell ref="Q9:R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workbookViewId="0">
      <pane xSplit="3" ySplit="10" topLeftCell="H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0.16406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  <col min="26" max="26" width="12.1640625" customWidth="1"/>
  </cols>
  <sheetData>
    <row r="1" spans="1:28" ht="31" x14ac:dyDescent="0.35">
      <c r="A1" s="34" t="s">
        <v>42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35" t="s">
        <v>64</v>
      </c>
      <c r="F6" s="35"/>
      <c r="G6" s="35" t="s">
        <v>123</v>
      </c>
      <c r="H6" s="35"/>
      <c r="I6" s="35" t="s">
        <v>157</v>
      </c>
      <c r="J6" s="35"/>
      <c r="K6" s="35" t="s">
        <v>173</v>
      </c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8" x14ac:dyDescent="0.2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2</v>
      </c>
      <c r="L7" s="37"/>
      <c r="M7" s="36"/>
      <c r="N7" s="37"/>
      <c r="O7" s="36"/>
      <c r="P7" s="37"/>
      <c r="Q7" s="36"/>
      <c r="R7" s="37"/>
      <c r="S7" s="36"/>
      <c r="T7" s="37"/>
      <c r="U7" s="36"/>
      <c r="V7" s="37"/>
      <c r="W7" s="36"/>
      <c r="X7" s="37"/>
      <c r="Y7" s="36"/>
      <c r="Z7" s="37"/>
    </row>
    <row r="8" spans="1:28" x14ac:dyDescent="0.2">
      <c r="D8" s="1" t="s">
        <v>1</v>
      </c>
      <c r="E8" s="38" t="s">
        <v>65</v>
      </c>
      <c r="F8" s="38"/>
      <c r="G8" s="38">
        <v>45948</v>
      </c>
      <c r="H8" s="38"/>
      <c r="I8" s="38">
        <v>45977</v>
      </c>
      <c r="J8" s="38"/>
      <c r="K8" s="38">
        <v>45984</v>
      </c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8" x14ac:dyDescent="0.2">
      <c r="D9" s="1" t="s">
        <v>2</v>
      </c>
      <c r="E9" s="35">
        <v>44</v>
      </c>
      <c r="F9" s="35"/>
      <c r="G9" s="35">
        <v>279</v>
      </c>
      <c r="H9" s="35"/>
      <c r="I9" s="35">
        <v>161</v>
      </c>
      <c r="J9" s="35"/>
      <c r="K9" s="35">
        <v>11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8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22">
        <f>AB11</f>
        <v>1</v>
      </c>
      <c r="B11" s="13" t="s">
        <v>101</v>
      </c>
      <c r="C11" s="13" t="s">
        <v>102</v>
      </c>
      <c r="D11" s="13" t="s">
        <v>54</v>
      </c>
      <c r="E11" s="28">
        <v>12</v>
      </c>
      <c r="F11" s="19">
        <f>IF(E11=0,,($E$9-E11)*$E$7*100/$E$9)</f>
        <v>145.45454545454547</v>
      </c>
      <c r="G11" s="28">
        <v>114</v>
      </c>
      <c r="H11" s="19">
        <f>IF(G11=0,,($G$9-G11)*$G$7*100/$G$9)</f>
        <v>295.69892473118279</v>
      </c>
      <c r="I11" s="28"/>
      <c r="J11" s="19">
        <f t="shared" ref="J11:J25" si="0">IF(I11=0,,($I$9-I11)*$I$7*100/$I$9)</f>
        <v>0</v>
      </c>
      <c r="K11" s="28"/>
      <c r="L11" s="19">
        <f t="shared" ref="L11:L22" si="1">IF(K11=0,,($K$9-K11)*$K$7*100/$K$9)</f>
        <v>0</v>
      </c>
      <c r="M11" s="28"/>
      <c r="N11" s="19">
        <f t="shared" ref="N11:N25" si="2">IF(M11=0,,($M$9-M11)*$M$7*100/$M$9)</f>
        <v>0</v>
      </c>
      <c r="O11" s="28"/>
      <c r="P11" s="19">
        <f t="shared" ref="P11:P25" si="3">IF(O11=0,,($O$9-O11)*$O$7*100/$O$9)</f>
        <v>0</v>
      </c>
      <c r="Q11" s="28"/>
      <c r="R11" s="19">
        <f t="shared" ref="R11:R25" si="4">IF(Q11=0,,($Q$9-Q11)*$Q$7*100/$Q$9)</f>
        <v>0</v>
      </c>
      <c r="S11" s="28"/>
      <c r="T11" s="19">
        <f t="shared" ref="T11:T25" si="5">IF(S11=0,,($O$9-S11)*$O$7*100/$O$9)</f>
        <v>0</v>
      </c>
      <c r="U11" s="28"/>
      <c r="V11" s="19">
        <f t="shared" ref="V11:V25" si="6">IF(U11=0,,($U$9-U11)*$U$7*100/$U$9)</f>
        <v>0</v>
      </c>
      <c r="W11" s="28"/>
      <c r="X11" s="19">
        <f t="shared" ref="X11:X25" si="7">IF(W11=0,,($W$9-W11)*$W$7*100/$W$9)</f>
        <v>0</v>
      </c>
      <c r="Y11" s="28"/>
      <c r="Z11" s="19">
        <f t="shared" ref="Z11:Z25" si="8">IF(Y11=0,,($Y$9-Y11)*$Y$7*100/$Y$9)</f>
        <v>0</v>
      </c>
      <c r="AA11" s="23">
        <f t="shared" ref="AA11:AA25" si="9">SUM(F11,H11,L11,N11,J11,P11,R11,T11,V11,X11,Z11)</f>
        <v>441.15347018572822</v>
      </c>
      <c r="AB11" s="19">
        <f t="shared" ref="AB11:AB27" si="10">ROW(B11)-10</f>
        <v>1</v>
      </c>
    </row>
    <row r="12" spans="1:28" x14ac:dyDescent="0.2">
      <c r="A12" s="22">
        <f t="shared" ref="A12:A14" si="11">AB12</f>
        <v>2</v>
      </c>
      <c r="B12" s="13" t="s">
        <v>97</v>
      </c>
      <c r="C12" s="13" t="s">
        <v>98</v>
      </c>
      <c r="D12" s="13" t="s">
        <v>54</v>
      </c>
      <c r="E12" s="19">
        <v>13</v>
      </c>
      <c r="F12" s="19">
        <f>IF(E12=0,,($E$9-E12)*$E$7*100/$E$9)</f>
        <v>140.90909090909091</v>
      </c>
      <c r="G12" s="19">
        <v>163</v>
      </c>
      <c r="H12" s="19">
        <f>IF(G12=0,,($G$9-G12)*$G$7*100/$G$9)</f>
        <v>207.88530465949822</v>
      </c>
      <c r="I12" s="19"/>
      <c r="J12" s="19">
        <f t="shared" si="0"/>
        <v>0</v>
      </c>
      <c r="K12" s="19"/>
      <c r="L12" s="19">
        <f t="shared" si="1"/>
        <v>0</v>
      </c>
      <c r="M12" s="19"/>
      <c r="N12" s="19">
        <f t="shared" si="2"/>
        <v>0</v>
      </c>
      <c r="O12" s="19"/>
      <c r="P12" s="19">
        <f t="shared" si="3"/>
        <v>0</v>
      </c>
      <c r="Q12" s="19"/>
      <c r="R12" s="19">
        <f t="shared" si="4"/>
        <v>0</v>
      </c>
      <c r="S12" s="19"/>
      <c r="T12" s="19">
        <f t="shared" si="5"/>
        <v>0</v>
      </c>
      <c r="U12" s="19"/>
      <c r="V12" s="19">
        <f t="shared" si="6"/>
        <v>0</v>
      </c>
      <c r="W12" s="19"/>
      <c r="X12" s="19">
        <f t="shared" si="7"/>
        <v>0</v>
      </c>
      <c r="Y12" s="19"/>
      <c r="Z12" s="19">
        <f t="shared" si="8"/>
        <v>0</v>
      </c>
      <c r="AA12" s="23">
        <f t="shared" si="9"/>
        <v>348.79439556858915</v>
      </c>
      <c r="AB12" s="19">
        <f t="shared" si="10"/>
        <v>2</v>
      </c>
    </row>
    <row r="13" spans="1:28" x14ac:dyDescent="0.2">
      <c r="A13" s="22">
        <f t="shared" si="11"/>
        <v>3</v>
      </c>
      <c r="B13" s="13" t="s">
        <v>107</v>
      </c>
      <c r="C13" s="13" t="s">
        <v>108</v>
      </c>
      <c r="D13" s="13" t="s">
        <v>54</v>
      </c>
      <c r="E13" s="19">
        <v>35</v>
      </c>
      <c r="F13" s="19">
        <f>IF(E13=0,,($E$9-E13)*$E$7*100/$E$9)</f>
        <v>40.909090909090907</v>
      </c>
      <c r="G13" s="19">
        <v>210</v>
      </c>
      <c r="H13" s="19">
        <f>IF(G13=0,,($G$9-G13)*$G$7*100/$G$9)</f>
        <v>123.65591397849462</v>
      </c>
      <c r="I13" s="19">
        <v>153</v>
      </c>
      <c r="J13" s="19">
        <f t="shared" si="0"/>
        <v>24.844720496894411</v>
      </c>
      <c r="K13" s="19">
        <v>3</v>
      </c>
      <c r="L13" s="19">
        <f t="shared" si="1"/>
        <v>145.45454545454547</v>
      </c>
      <c r="M13" s="19"/>
      <c r="N13" s="19">
        <f t="shared" si="2"/>
        <v>0</v>
      </c>
      <c r="O13" s="19"/>
      <c r="P13" s="19">
        <f t="shared" si="3"/>
        <v>0</v>
      </c>
      <c r="Q13" s="19"/>
      <c r="R13" s="19">
        <f t="shared" si="4"/>
        <v>0</v>
      </c>
      <c r="S13" s="19"/>
      <c r="T13" s="19">
        <f t="shared" si="5"/>
        <v>0</v>
      </c>
      <c r="U13" s="19"/>
      <c r="V13" s="19">
        <f t="shared" si="6"/>
        <v>0</v>
      </c>
      <c r="W13" s="19"/>
      <c r="X13" s="19">
        <f t="shared" si="7"/>
        <v>0</v>
      </c>
      <c r="Y13" s="19"/>
      <c r="Z13" s="19">
        <f t="shared" si="8"/>
        <v>0</v>
      </c>
      <c r="AA13" s="23">
        <f t="shared" si="9"/>
        <v>334.86427083902538</v>
      </c>
      <c r="AB13" s="13">
        <f t="shared" si="10"/>
        <v>3</v>
      </c>
    </row>
    <row r="14" spans="1:28" x14ac:dyDescent="0.2">
      <c r="A14" s="22">
        <f t="shared" si="11"/>
        <v>4</v>
      </c>
      <c r="B14" s="13" t="s">
        <v>105</v>
      </c>
      <c r="C14" s="13" t="s">
        <v>106</v>
      </c>
      <c r="D14" s="13" t="s">
        <v>54</v>
      </c>
      <c r="E14" s="13">
        <v>28</v>
      </c>
      <c r="F14" s="19">
        <f>IF(E14=0,,($E$9-E14)*$E$7*100/$E$9)</f>
        <v>72.727272727272734</v>
      </c>
      <c r="G14" s="13"/>
      <c r="H14" s="19">
        <f>IF(G14=0,,($G$9-G14)*$G$7*100/$G$9)</f>
        <v>0</v>
      </c>
      <c r="I14" s="13"/>
      <c r="J14" s="19">
        <f t="shared" si="0"/>
        <v>0</v>
      </c>
      <c r="K14" s="13">
        <v>3</v>
      </c>
      <c r="L14" s="19">
        <f t="shared" si="1"/>
        <v>145.45454545454547</v>
      </c>
      <c r="M14" s="13"/>
      <c r="N14" s="19">
        <f t="shared" si="2"/>
        <v>0</v>
      </c>
      <c r="O14" s="13"/>
      <c r="P14" s="19">
        <f t="shared" si="3"/>
        <v>0</v>
      </c>
      <c r="Q14" s="25"/>
      <c r="R14" s="19">
        <f t="shared" si="4"/>
        <v>0</v>
      </c>
      <c r="S14" s="13"/>
      <c r="T14" s="19">
        <f t="shared" si="5"/>
        <v>0</v>
      </c>
      <c r="U14" s="13"/>
      <c r="V14" s="19">
        <f t="shared" si="6"/>
        <v>0</v>
      </c>
      <c r="W14" s="13"/>
      <c r="X14" s="19">
        <f t="shared" si="7"/>
        <v>0</v>
      </c>
      <c r="Y14" s="13"/>
      <c r="Z14" s="19">
        <f t="shared" si="8"/>
        <v>0</v>
      </c>
      <c r="AA14" s="23">
        <f t="shared" si="9"/>
        <v>218.18181818181819</v>
      </c>
      <c r="AB14" s="19">
        <f t="shared" si="10"/>
        <v>4</v>
      </c>
    </row>
    <row r="15" spans="1:28" x14ac:dyDescent="0.2">
      <c r="A15" s="22">
        <v>5</v>
      </c>
      <c r="B15" s="13" t="s">
        <v>177</v>
      </c>
      <c r="C15" s="13" t="s">
        <v>178</v>
      </c>
      <c r="D15" s="13" t="s">
        <v>54</v>
      </c>
      <c r="E15" s="13"/>
      <c r="F15" s="19">
        <f>IF(E15=0,,($E$9-E15)*$E$7*100/$E$9)</f>
        <v>0</v>
      </c>
      <c r="G15" s="13"/>
      <c r="H15" s="19">
        <f>IF(G15=0,,($G$9-G15)*$G$7*100/$G$9)</f>
        <v>0</v>
      </c>
      <c r="I15" s="13"/>
      <c r="J15" s="19">
        <f t="shared" si="0"/>
        <v>0</v>
      </c>
      <c r="K15" s="13">
        <v>2</v>
      </c>
      <c r="L15" s="19">
        <f t="shared" si="1"/>
        <v>163.63636363636363</v>
      </c>
      <c r="M15" s="13"/>
      <c r="N15" s="19">
        <f t="shared" si="2"/>
        <v>0</v>
      </c>
      <c r="O15" s="13"/>
      <c r="P15" s="19">
        <f t="shared" si="3"/>
        <v>0</v>
      </c>
      <c r="Q15" s="13"/>
      <c r="R15" s="19">
        <f t="shared" si="4"/>
        <v>0</v>
      </c>
      <c r="S15" s="13"/>
      <c r="T15" s="19">
        <f t="shared" si="5"/>
        <v>0</v>
      </c>
      <c r="U15" s="13"/>
      <c r="V15" s="19">
        <f t="shared" si="6"/>
        <v>0</v>
      </c>
      <c r="W15" s="13"/>
      <c r="X15" s="19">
        <f t="shared" si="7"/>
        <v>0</v>
      </c>
      <c r="Y15" s="13"/>
      <c r="Z15" s="19">
        <f t="shared" si="8"/>
        <v>0</v>
      </c>
      <c r="AA15" s="23">
        <f t="shared" si="9"/>
        <v>163.63636363636363</v>
      </c>
      <c r="AB15" s="19">
        <f t="shared" si="10"/>
        <v>5</v>
      </c>
    </row>
    <row r="16" spans="1:28" x14ac:dyDescent="0.2">
      <c r="A16" s="22">
        <v>6</v>
      </c>
      <c r="B16" s="27" t="s">
        <v>179</v>
      </c>
      <c r="C16" s="27" t="s">
        <v>180</v>
      </c>
      <c r="D16" s="6" t="s">
        <v>152</v>
      </c>
      <c r="E16" s="6"/>
      <c r="F16" s="27">
        <f>IF(E16=0,,$E$9+1-E16)</f>
        <v>0</v>
      </c>
      <c r="G16" s="6"/>
      <c r="H16" s="13">
        <f>IF(G16=0,,$E$9+1-G16)</f>
        <v>0</v>
      </c>
      <c r="I16" s="6"/>
      <c r="J16" s="19">
        <f t="shared" si="0"/>
        <v>0</v>
      </c>
      <c r="K16" s="27">
        <v>6</v>
      </c>
      <c r="L16" s="19">
        <f t="shared" si="1"/>
        <v>90.909090909090907</v>
      </c>
      <c r="M16" s="6"/>
      <c r="N16" s="19">
        <f t="shared" si="2"/>
        <v>0</v>
      </c>
      <c r="O16" s="6"/>
      <c r="P16" s="29">
        <f t="shared" si="3"/>
        <v>0</v>
      </c>
      <c r="Q16" s="27"/>
      <c r="R16" s="19">
        <f t="shared" si="4"/>
        <v>0</v>
      </c>
      <c r="S16" s="6"/>
      <c r="T16" s="29">
        <f t="shared" si="5"/>
        <v>0</v>
      </c>
      <c r="U16" s="6"/>
      <c r="V16" s="19">
        <f t="shared" si="6"/>
        <v>0</v>
      </c>
      <c r="W16" s="6"/>
      <c r="X16" s="19">
        <f t="shared" si="7"/>
        <v>0</v>
      </c>
      <c r="Y16" s="6"/>
      <c r="Z16" s="19">
        <f t="shared" si="8"/>
        <v>0</v>
      </c>
      <c r="AA16" s="23">
        <f t="shared" si="9"/>
        <v>90.909090909090907</v>
      </c>
      <c r="AB16" s="19">
        <f t="shared" si="10"/>
        <v>6</v>
      </c>
    </row>
    <row r="17" spans="1:28" x14ac:dyDescent="0.2">
      <c r="A17" s="22">
        <v>7</v>
      </c>
      <c r="B17" s="13" t="s">
        <v>103</v>
      </c>
      <c r="C17" s="13" t="s">
        <v>104</v>
      </c>
      <c r="D17" s="13" t="s">
        <v>54</v>
      </c>
      <c r="E17" s="19">
        <v>25</v>
      </c>
      <c r="F17" s="19">
        <f>IF(E17=0,,($E$9-E17)*$E$7*100/$E$9)</f>
        <v>86.36363636363636</v>
      </c>
      <c r="G17" s="19"/>
      <c r="H17" s="19">
        <f>IF(G17=0,,($G$9-G17)*$G$7*100/$G$9)</f>
        <v>0</v>
      </c>
      <c r="I17" s="19"/>
      <c r="J17" s="19">
        <f t="shared" si="0"/>
        <v>0</v>
      </c>
      <c r="K17" s="19"/>
      <c r="L17" s="19">
        <f t="shared" si="1"/>
        <v>0</v>
      </c>
      <c r="M17" s="19"/>
      <c r="N17" s="19">
        <f t="shared" si="2"/>
        <v>0</v>
      </c>
      <c r="O17" s="19"/>
      <c r="P17" s="19">
        <f t="shared" si="3"/>
        <v>0</v>
      </c>
      <c r="Q17" s="19"/>
      <c r="R17" s="19">
        <f t="shared" si="4"/>
        <v>0</v>
      </c>
      <c r="S17" s="19"/>
      <c r="T17" s="19">
        <f t="shared" si="5"/>
        <v>0</v>
      </c>
      <c r="U17" s="19"/>
      <c r="V17" s="19">
        <f t="shared" si="6"/>
        <v>0</v>
      </c>
      <c r="W17" s="19"/>
      <c r="X17" s="19">
        <f t="shared" si="7"/>
        <v>0</v>
      </c>
      <c r="Y17" s="19"/>
      <c r="Z17" s="19">
        <f t="shared" si="8"/>
        <v>0</v>
      </c>
      <c r="AA17" s="23">
        <f t="shared" si="9"/>
        <v>86.36363636363636</v>
      </c>
      <c r="AB17" s="19">
        <f t="shared" si="10"/>
        <v>7</v>
      </c>
    </row>
    <row r="18" spans="1:28" x14ac:dyDescent="0.2">
      <c r="A18" s="22">
        <v>8</v>
      </c>
      <c r="B18" s="13" t="s">
        <v>181</v>
      </c>
      <c r="C18" s="13" t="s">
        <v>182</v>
      </c>
      <c r="D18" s="13" t="s">
        <v>152</v>
      </c>
      <c r="E18" s="19"/>
      <c r="F18" s="19">
        <f>IF(E18=0,,($E$9-E18)*$E$7*100/$E$9)</f>
        <v>0</v>
      </c>
      <c r="G18" s="19"/>
      <c r="H18" s="19">
        <f>IF(G18=0,,($G$9-G18)*$G$7*100/$G$9)</f>
        <v>0</v>
      </c>
      <c r="I18" s="19"/>
      <c r="J18" s="19">
        <f t="shared" si="0"/>
        <v>0</v>
      </c>
      <c r="K18" s="19">
        <v>7</v>
      </c>
      <c r="L18" s="19">
        <f t="shared" si="1"/>
        <v>72.727272727272734</v>
      </c>
      <c r="M18" s="19"/>
      <c r="N18" s="19">
        <f t="shared" si="2"/>
        <v>0</v>
      </c>
      <c r="O18" s="19"/>
      <c r="P18" s="19">
        <f t="shared" si="3"/>
        <v>0</v>
      </c>
      <c r="Q18" s="19"/>
      <c r="R18" s="19">
        <f t="shared" si="4"/>
        <v>0</v>
      </c>
      <c r="S18" s="19"/>
      <c r="T18" s="19">
        <f t="shared" si="5"/>
        <v>0</v>
      </c>
      <c r="U18" s="19"/>
      <c r="V18" s="19">
        <f t="shared" si="6"/>
        <v>0</v>
      </c>
      <c r="W18" s="19"/>
      <c r="X18" s="19">
        <f t="shared" si="7"/>
        <v>0</v>
      </c>
      <c r="Y18" s="19"/>
      <c r="Z18" s="19">
        <f t="shared" si="8"/>
        <v>0</v>
      </c>
      <c r="AA18" s="23">
        <f t="shared" si="9"/>
        <v>72.727272727272734</v>
      </c>
      <c r="AB18" s="19">
        <f t="shared" si="10"/>
        <v>8</v>
      </c>
    </row>
    <row r="19" spans="1:28" x14ac:dyDescent="0.2">
      <c r="A19" s="22">
        <v>9</v>
      </c>
      <c r="B19" s="27" t="s">
        <v>183</v>
      </c>
      <c r="C19" s="27" t="s">
        <v>184</v>
      </c>
      <c r="D19" s="6" t="s">
        <v>176</v>
      </c>
      <c r="E19" s="6"/>
      <c r="F19" s="27">
        <f>IF(E19=0,,$E$9+1-E19)</f>
        <v>0</v>
      </c>
      <c r="G19" s="6"/>
      <c r="H19" s="13">
        <f>IF(G19=0,,$E$9+1-G19)</f>
        <v>0</v>
      </c>
      <c r="I19" s="6"/>
      <c r="J19" s="19">
        <f t="shared" si="0"/>
        <v>0</v>
      </c>
      <c r="K19" s="27">
        <v>8</v>
      </c>
      <c r="L19" s="19">
        <f t="shared" si="1"/>
        <v>54.545454545454547</v>
      </c>
      <c r="M19" s="6"/>
      <c r="N19" s="19">
        <f t="shared" si="2"/>
        <v>0</v>
      </c>
      <c r="O19" s="6"/>
      <c r="P19" s="29">
        <f t="shared" si="3"/>
        <v>0</v>
      </c>
      <c r="Q19" s="27"/>
      <c r="R19" s="19">
        <f t="shared" si="4"/>
        <v>0</v>
      </c>
      <c r="S19" s="6"/>
      <c r="T19" s="29">
        <f t="shared" si="5"/>
        <v>0</v>
      </c>
      <c r="U19" s="6"/>
      <c r="V19" s="19">
        <f t="shared" si="6"/>
        <v>0</v>
      </c>
      <c r="W19" s="6"/>
      <c r="X19" s="19">
        <f t="shared" si="7"/>
        <v>0</v>
      </c>
      <c r="Y19" s="6"/>
      <c r="Z19" s="19">
        <f t="shared" si="8"/>
        <v>0</v>
      </c>
      <c r="AA19" s="23">
        <f t="shared" si="9"/>
        <v>54.545454545454547</v>
      </c>
      <c r="AB19" s="13">
        <f t="shared" si="10"/>
        <v>9</v>
      </c>
    </row>
    <row r="20" spans="1:28" x14ac:dyDescent="0.2">
      <c r="A20" s="22">
        <v>10</v>
      </c>
      <c r="B20" s="13" t="s">
        <v>110</v>
      </c>
      <c r="C20" s="13" t="s">
        <v>124</v>
      </c>
      <c r="D20" s="13" t="s">
        <v>125</v>
      </c>
      <c r="E20" s="13"/>
      <c r="F20" s="19">
        <f>IF(E20=0,,($E$9-E20)*$E$7*100/$E$9)</f>
        <v>0</v>
      </c>
      <c r="G20" s="13">
        <v>251</v>
      </c>
      <c r="H20" s="19">
        <f>IF(G20=0,,($G$9-G20)*$G$7*100/$G$9)</f>
        <v>50.179211469534053</v>
      </c>
      <c r="I20" s="13"/>
      <c r="J20" s="19">
        <f t="shared" si="0"/>
        <v>0</v>
      </c>
      <c r="K20" s="13"/>
      <c r="L20" s="19">
        <f t="shared" si="1"/>
        <v>0</v>
      </c>
      <c r="M20" s="13"/>
      <c r="N20" s="19">
        <f t="shared" si="2"/>
        <v>0</v>
      </c>
      <c r="O20" s="13"/>
      <c r="P20" s="19">
        <f t="shared" si="3"/>
        <v>0</v>
      </c>
      <c r="Q20" s="13"/>
      <c r="R20" s="19">
        <f t="shared" si="4"/>
        <v>0</v>
      </c>
      <c r="S20" s="13"/>
      <c r="T20" s="19">
        <f t="shared" si="5"/>
        <v>0</v>
      </c>
      <c r="U20" s="13"/>
      <c r="V20" s="19">
        <f t="shared" si="6"/>
        <v>0</v>
      </c>
      <c r="W20" s="13"/>
      <c r="X20" s="19">
        <f t="shared" si="7"/>
        <v>0</v>
      </c>
      <c r="Y20" s="13"/>
      <c r="Z20" s="19">
        <f t="shared" si="8"/>
        <v>0</v>
      </c>
      <c r="AA20" s="23">
        <f t="shared" si="9"/>
        <v>50.179211469534053</v>
      </c>
      <c r="AB20" s="13">
        <f t="shared" si="10"/>
        <v>10</v>
      </c>
    </row>
    <row r="21" spans="1:28" x14ac:dyDescent="0.2">
      <c r="A21" s="22">
        <v>11</v>
      </c>
      <c r="B21" s="13" t="s">
        <v>179</v>
      </c>
      <c r="C21" s="13" t="s">
        <v>185</v>
      </c>
      <c r="D21" s="13" t="s">
        <v>152</v>
      </c>
      <c r="E21" s="19"/>
      <c r="F21" s="19">
        <f>IF(E21=0,,($E$9-E21)*$E$7*100/$E$9)</f>
        <v>0</v>
      </c>
      <c r="G21" s="19"/>
      <c r="H21" s="19">
        <f>IF(G21=0,,($G$9-G21)*$G$7*100/$G$9)</f>
        <v>0</v>
      </c>
      <c r="I21" s="19"/>
      <c r="J21" s="19">
        <f t="shared" si="0"/>
        <v>0</v>
      </c>
      <c r="K21" s="19">
        <v>9</v>
      </c>
      <c r="L21" s="19">
        <f t="shared" si="1"/>
        <v>36.363636363636367</v>
      </c>
      <c r="M21" s="19"/>
      <c r="N21" s="19">
        <f t="shared" si="2"/>
        <v>0</v>
      </c>
      <c r="O21" s="19"/>
      <c r="P21" s="19">
        <f t="shared" si="3"/>
        <v>0</v>
      </c>
      <c r="Q21" s="19"/>
      <c r="R21" s="19">
        <f t="shared" si="4"/>
        <v>0</v>
      </c>
      <c r="S21" s="19"/>
      <c r="T21" s="19">
        <f t="shared" si="5"/>
        <v>0</v>
      </c>
      <c r="U21" s="19"/>
      <c r="V21" s="19">
        <f t="shared" si="6"/>
        <v>0</v>
      </c>
      <c r="W21" s="19"/>
      <c r="X21" s="19">
        <f t="shared" si="7"/>
        <v>0</v>
      </c>
      <c r="Y21" s="19"/>
      <c r="Z21" s="19">
        <f t="shared" si="8"/>
        <v>0</v>
      </c>
      <c r="AA21" s="23">
        <f t="shared" si="9"/>
        <v>36.363636363636367</v>
      </c>
      <c r="AB21" s="13">
        <f t="shared" si="10"/>
        <v>11</v>
      </c>
    </row>
    <row r="22" spans="1:28" x14ac:dyDescent="0.2">
      <c r="A22" s="22">
        <v>12</v>
      </c>
      <c r="B22" s="13" t="s">
        <v>73</v>
      </c>
      <c r="C22" s="13" t="s">
        <v>186</v>
      </c>
      <c r="D22" s="13" t="s">
        <v>152</v>
      </c>
      <c r="E22" s="13"/>
      <c r="F22" s="19">
        <f>IF(E22=0,,($E$9-E22)*$E$7*100/$E$9)</f>
        <v>0</v>
      </c>
      <c r="G22" s="13"/>
      <c r="H22" s="19">
        <f>IF(G22=0,,($G$9-G22)*$G$7*100/$G$9)</f>
        <v>0</v>
      </c>
      <c r="I22" s="13"/>
      <c r="J22" s="19">
        <f t="shared" si="0"/>
        <v>0</v>
      </c>
      <c r="K22" s="13">
        <v>10</v>
      </c>
      <c r="L22" s="19">
        <f t="shared" si="1"/>
        <v>18.181818181818183</v>
      </c>
      <c r="M22" s="13"/>
      <c r="N22" s="19">
        <f t="shared" si="2"/>
        <v>0</v>
      </c>
      <c r="O22" s="13"/>
      <c r="P22" s="19">
        <f t="shared" si="3"/>
        <v>0</v>
      </c>
      <c r="Q22" s="13"/>
      <c r="R22" s="19">
        <f t="shared" si="4"/>
        <v>0</v>
      </c>
      <c r="S22" s="13"/>
      <c r="T22" s="19">
        <f t="shared" si="5"/>
        <v>0</v>
      </c>
      <c r="U22" s="13"/>
      <c r="V22" s="19">
        <f t="shared" si="6"/>
        <v>0</v>
      </c>
      <c r="W22" s="13"/>
      <c r="X22" s="19">
        <f t="shared" si="7"/>
        <v>0</v>
      </c>
      <c r="Y22" s="13"/>
      <c r="Z22" s="19">
        <f t="shared" si="8"/>
        <v>0</v>
      </c>
      <c r="AA22" s="23">
        <f t="shared" si="9"/>
        <v>18.181818181818183</v>
      </c>
      <c r="AB22" s="13">
        <f t="shared" si="10"/>
        <v>12</v>
      </c>
    </row>
    <row r="23" spans="1:28" x14ac:dyDescent="0.2">
      <c r="A23" s="13">
        <v>13</v>
      </c>
      <c r="B23" s="27" t="s">
        <v>187</v>
      </c>
      <c r="C23" s="27" t="s">
        <v>188</v>
      </c>
      <c r="D23" s="6" t="s">
        <v>152</v>
      </c>
      <c r="E23" s="6"/>
      <c r="F23" s="27">
        <f>IF(E23=0,,$E$9+1-E23)</f>
        <v>0</v>
      </c>
      <c r="G23" s="6"/>
      <c r="H23" s="13">
        <f>IF(G23=0,,$E$9+1-G23)</f>
        <v>0</v>
      </c>
      <c r="I23" s="6"/>
      <c r="J23" s="19">
        <f t="shared" si="0"/>
        <v>0</v>
      </c>
      <c r="K23" s="27">
        <v>11</v>
      </c>
      <c r="L23" s="19">
        <f>18/2</f>
        <v>9</v>
      </c>
      <c r="M23" s="6"/>
      <c r="N23" s="19">
        <f t="shared" si="2"/>
        <v>0</v>
      </c>
      <c r="O23" s="6"/>
      <c r="P23" s="29">
        <f t="shared" si="3"/>
        <v>0</v>
      </c>
      <c r="Q23" s="27"/>
      <c r="R23" s="19">
        <f t="shared" si="4"/>
        <v>0</v>
      </c>
      <c r="S23" s="6"/>
      <c r="T23" s="29">
        <f t="shared" si="5"/>
        <v>0</v>
      </c>
      <c r="U23" s="6"/>
      <c r="V23" s="19">
        <f t="shared" si="6"/>
        <v>0</v>
      </c>
      <c r="W23" s="6"/>
      <c r="X23" s="19">
        <f t="shared" si="7"/>
        <v>0</v>
      </c>
      <c r="Y23" s="6"/>
      <c r="Z23" s="19">
        <f t="shared" si="8"/>
        <v>0</v>
      </c>
      <c r="AA23" s="23">
        <f t="shared" si="9"/>
        <v>9</v>
      </c>
      <c r="AB23" s="13">
        <f t="shared" si="10"/>
        <v>13</v>
      </c>
    </row>
    <row r="24" spans="1:28" x14ac:dyDescent="0.2">
      <c r="A24" s="22">
        <v>14</v>
      </c>
      <c r="B24" s="13"/>
      <c r="C24" s="13"/>
      <c r="D24" s="13"/>
      <c r="E24" s="13"/>
      <c r="F24" s="13">
        <f>IF(E24=0,,$E$9+1-E24)</f>
        <v>0</v>
      </c>
      <c r="G24" s="13"/>
      <c r="H24" s="19">
        <f>IF(G24=0,,($G$9-G24)*$G$7*100/$G$9)</f>
        <v>0</v>
      </c>
      <c r="I24" s="13"/>
      <c r="J24" s="19">
        <f t="shared" si="0"/>
        <v>0</v>
      </c>
      <c r="K24" s="13"/>
      <c r="L24" s="19">
        <f>IF(K24=0,,($K$9-K24)*$K$7*100/$K$9)</f>
        <v>0</v>
      </c>
      <c r="M24" s="13"/>
      <c r="N24" s="19">
        <f t="shared" si="2"/>
        <v>0</v>
      </c>
      <c r="O24" s="13"/>
      <c r="P24" s="19">
        <f t="shared" si="3"/>
        <v>0</v>
      </c>
      <c r="Q24" s="13"/>
      <c r="R24" s="19">
        <f t="shared" si="4"/>
        <v>0</v>
      </c>
      <c r="S24" s="13"/>
      <c r="T24" s="19">
        <f t="shared" si="5"/>
        <v>0</v>
      </c>
      <c r="U24" s="13"/>
      <c r="V24" s="19">
        <f t="shared" si="6"/>
        <v>0</v>
      </c>
      <c r="W24" s="13"/>
      <c r="X24" s="19">
        <f t="shared" si="7"/>
        <v>0</v>
      </c>
      <c r="Y24" s="13"/>
      <c r="Z24" s="19">
        <f t="shared" si="8"/>
        <v>0</v>
      </c>
      <c r="AA24" s="23">
        <f t="shared" si="9"/>
        <v>0</v>
      </c>
      <c r="AB24" s="13">
        <f t="shared" si="10"/>
        <v>14</v>
      </c>
    </row>
    <row r="25" spans="1:28" x14ac:dyDescent="0.2">
      <c r="A25" s="26">
        <v>15</v>
      </c>
      <c r="B25" s="13"/>
      <c r="C25" s="13"/>
      <c r="D25" s="13"/>
      <c r="E25" s="13"/>
      <c r="F25" s="13">
        <f>IF(E25=0,,$E$9+1-E25)</f>
        <v>0</v>
      </c>
      <c r="G25" s="13"/>
      <c r="H25" s="19">
        <f>IF(G25=0,,($G$9-G25)*$G$7*100/$G$9)</f>
        <v>0</v>
      </c>
      <c r="I25" s="13"/>
      <c r="J25" s="19">
        <f t="shared" si="0"/>
        <v>0</v>
      </c>
      <c r="K25" s="13"/>
      <c r="L25" s="19">
        <f>IF(K25=0,,($K$9-K25)*$K$7*100/$K$9)</f>
        <v>0</v>
      </c>
      <c r="M25" s="13"/>
      <c r="N25" s="19">
        <f t="shared" si="2"/>
        <v>0</v>
      </c>
      <c r="O25" s="13"/>
      <c r="P25" s="19">
        <f t="shared" si="3"/>
        <v>0</v>
      </c>
      <c r="Q25" s="13"/>
      <c r="R25" s="19">
        <f t="shared" si="4"/>
        <v>0</v>
      </c>
      <c r="S25" s="13"/>
      <c r="T25" s="19">
        <f t="shared" si="5"/>
        <v>0</v>
      </c>
      <c r="U25" s="13"/>
      <c r="V25" s="19">
        <f t="shared" si="6"/>
        <v>0</v>
      </c>
      <c r="W25" s="13"/>
      <c r="X25" s="19">
        <f t="shared" si="7"/>
        <v>0</v>
      </c>
      <c r="Y25" s="13"/>
      <c r="Z25" s="19">
        <f t="shared" si="8"/>
        <v>0</v>
      </c>
      <c r="AA25" s="23">
        <f t="shared" si="9"/>
        <v>0</v>
      </c>
      <c r="AB25" s="27">
        <f t="shared" si="10"/>
        <v>15</v>
      </c>
    </row>
    <row r="26" spans="1:28" x14ac:dyDescent="0.2">
      <c r="A26" s="26">
        <v>16</v>
      </c>
      <c r="B26" s="13"/>
      <c r="C26" s="13"/>
      <c r="D26" s="19"/>
      <c r="E26" s="13"/>
      <c r="F26" s="19">
        <v>0</v>
      </c>
      <c r="G26" s="13"/>
      <c r="H26" s="19">
        <f t="shared" ref="H26:H29" si="12">IF(G26=0,,($G$9-G26)*$G$7*100/$G$9)</f>
        <v>0</v>
      </c>
      <c r="I26" s="13"/>
      <c r="J26" s="19">
        <f t="shared" ref="J26" si="13">IF(I26=0,,($I$9-I26)*$I$7*100/$I$9)</f>
        <v>0</v>
      </c>
      <c r="K26" s="13"/>
      <c r="L26" s="19">
        <f t="shared" ref="L26:L33" si="14">IF(K26=0,,($K$9-K26)*$K$7*100/$K$9)</f>
        <v>0</v>
      </c>
      <c r="M26" s="13"/>
      <c r="N26" s="19">
        <f t="shared" ref="N26:N28" si="15">IF(M26=0,,($M$9-M26)*$M$7*100/$M$9)</f>
        <v>0</v>
      </c>
      <c r="O26" s="13"/>
      <c r="P26" s="19">
        <f t="shared" ref="P26:P33" si="16">IF(O26=0,,($O$9-O26)*$O$7*100/$O$9)</f>
        <v>0</v>
      </c>
      <c r="Q26" s="13"/>
      <c r="R26" s="19">
        <f t="shared" ref="R26:R33" si="17">IF(Q26=0,,($Q$9-Q26)*$Q$7*100/$Q$9)</f>
        <v>0</v>
      </c>
      <c r="S26" s="13"/>
      <c r="T26" s="19">
        <f t="shared" ref="T26:T33" si="18">IF(S26=0,,($O$9-S26)*$O$7*100/$O$9)</f>
        <v>0</v>
      </c>
      <c r="U26" s="13"/>
      <c r="V26" s="19">
        <f t="shared" ref="V26:V33" si="19">IF(U26=0,,($U$9-U26)*$U$7*100/$U$9)</f>
        <v>0</v>
      </c>
      <c r="W26" s="13"/>
      <c r="X26" s="19">
        <f t="shared" ref="X26:X32" si="20">IF(W26=0,,($W$9-W26)*$W$7*100/$W$9)</f>
        <v>0</v>
      </c>
      <c r="Y26" s="13"/>
      <c r="Z26" s="19">
        <f t="shared" ref="Z26:Z30" si="21">IF(Y26=0,,($Y$9-Y26)*$Y$7*100/$Y$9)</f>
        <v>0</v>
      </c>
      <c r="AA26" s="23">
        <f t="shared" ref="AA26:AA33" si="22">SUM(F26,H26,L26,N26,J26,P26,R26,T26,V26,X26,Z26)</f>
        <v>0</v>
      </c>
      <c r="AB26" s="27">
        <f t="shared" si="10"/>
        <v>16</v>
      </c>
    </row>
    <row r="27" spans="1:28" x14ac:dyDescent="0.2">
      <c r="A27" s="26">
        <v>17</v>
      </c>
      <c r="B27" s="13"/>
      <c r="C27" s="13"/>
      <c r="D27" s="13"/>
      <c r="E27" s="13"/>
      <c r="F27" s="19">
        <f>IF(E27=0,,($E$9-E27)*$E$7*100/$E$9)</f>
        <v>0</v>
      </c>
      <c r="G27" s="13"/>
      <c r="H27" s="19">
        <f t="shared" si="12"/>
        <v>0</v>
      </c>
      <c r="I27" s="13"/>
      <c r="J27" s="19"/>
      <c r="K27" s="13"/>
      <c r="L27" s="19">
        <f t="shared" si="14"/>
        <v>0</v>
      </c>
      <c r="M27" s="13"/>
      <c r="N27" s="19">
        <f t="shared" si="15"/>
        <v>0</v>
      </c>
      <c r="O27" s="13"/>
      <c r="P27" s="19">
        <f t="shared" si="16"/>
        <v>0</v>
      </c>
      <c r="Q27" s="13"/>
      <c r="R27" s="19">
        <f t="shared" si="17"/>
        <v>0</v>
      </c>
      <c r="S27" s="13"/>
      <c r="T27" s="19">
        <f t="shared" si="18"/>
        <v>0</v>
      </c>
      <c r="U27" s="13"/>
      <c r="V27" s="19">
        <f t="shared" si="19"/>
        <v>0</v>
      </c>
      <c r="W27" s="13"/>
      <c r="X27" s="19">
        <f t="shared" si="20"/>
        <v>0</v>
      </c>
      <c r="Y27" s="13"/>
      <c r="Z27" s="19">
        <f t="shared" si="21"/>
        <v>0</v>
      </c>
      <c r="AA27" s="23">
        <f t="shared" si="22"/>
        <v>0</v>
      </c>
      <c r="AB27" s="27">
        <f t="shared" si="10"/>
        <v>17</v>
      </c>
    </row>
    <row r="28" spans="1:28" x14ac:dyDescent="0.2">
      <c r="A28" s="26">
        <v>18</v>
      </c>
      <c r="B28" s="27"/>
      <c r="C28" s="27"/>
      <c r="D28" s="6"/>
      <c r="E28" s="6"/>
      <c r="F28" s="27">
        <f t="shared" ref="F28:F33" si="23">IF(E28=0,,$E$9+1-E28)</f>
        <v>0</v>
      </c>
      <c r="G28" s="6"/>
      <c r="H28" s="19">
        <f t="shared" si="12"/>
        <v>0</v>
      </c>
      <c r="I28" s="6"/>
      <c r="J28" s="19">
        <f t="shared" ref="J28:J33" si="24">IF(I28=0,,($I$9-I28)*$I$7*100/$I$9)</f>
        <v>0</v>
      </c>
      <c r="K28" s="6"/>
      <c r="L28" s="19">
        <f t="shared" si="14"/>
        <v>0</v>
      </c>
      <c r="M28" s="6"/>
      <c r="N28" s="19">
        <f t="shared" si="15"/>
        <v>0</v>
      </c>
      <c r="O28" s="6"/>
      <c r="P28" s="29">
        <f t="shared" si="16"/>
        <v>0</v>
      </c>
      <c r="Q28" s="6"/>
      <c r="R28" s="19">
        <f t="shared" si="17"/>
        <v>0</v>
      </c>
      <c r="S28" s="6"/>
      <c r="T28" s="29">
        <f t="shared" si="18"/>
        <v>0</v>
      </c>
      <c r="U28" s="6"/>
      <c r="V28" s="19">
        <f t="shared" si="19"/>
        <v>0</v>
      </c>
      <c r="W28" s="6"/>
      <c r="X28" s="19">
        <f t="shared" si="20"/>
        <v>0</v>
      </c>
      <c r="Y28" s="6"/>
      <c r="Z28" s="19">
        <f t="shared" si="21"/>
        <v>0</v>
      </c>
      <c r="AA28" s="23">
        <f t="shared" si="22"/>
        <v>0</v>
      </c>
      <c r="AB28" s="27">
        <v>18</v>
      </c>
    </row>
    <row r="29" spans="1:28" x14ac:dyDescent="0.2">
      <c r="A29" s="26">
        <v>19</v>
      </c>
      <c r="B29" s="27"/>
      <c r="C29" s="27"/>
      <c r="D29" s="6"/>
      <c r="E29" s="6"/>
      <c r="F29" s="27">
        <f t="shared" si="23"/>
        <v>0</v>
      </c>
      <c r="G29" s="6"/>
      <c r="H29" s="19">
        <f t="shared" si="12"/>
        <v>0</v>
      </c>
      <c r="I29" s="6"/>
      <c r="J29" s="19">
        <f t="shared" si="24"/>
        <v>0</v>
      </c>
      <c r="K29" s="6"/>
      <c r="L29" s="19">
        <f t="shared" si="14"/>
        <v>0</v>
      </c>
      <c r="M29" s="6"/>
      <c r="N29" s="19">
        <v>0</v>
      </c>
      <c r="O29" s="6"/>
      <c r="P29" s="29">
        <f t="shared" si="16"/>
        <v>0</v>
      </c>
      <c r="Q29" s="6"/>
      <c r="R29" s="19">
        <f t="shared" si="17"/>
        <v>0</v>
      </c>
      <c r="S29" s="6"/>
      <c r="T29" s="29">
        <f t="shared" si="18"/>
        <v>0</v>
      </c>
      <c r="U29" s="6"/>
      <c r="V29" s="19">
        <f t="shared" si="19"/>
        <v>0</v>
      </c>
      <c r="W29" s="6"/>
      <c r="X29" s="19">
        <f t="shared" si="20"/>
        <v>0</v>
      </c>
      <c r="Y29" s="6"/>
      <c r="Z29" s="19">
        <f t="shared" si="21"/>
        <v>0</v>
      </c>
      <c r="AA29" s="23">
        <f t="shared" si="22"/>
        <v>0</v>
      </c>
      <c r="AB29" s="27">
        <v>19</v>
      </c>
    </row>
    <row r="30" spans="1:28" x14ac:dyDescent="0.2">
      <c r="A30" s="5"/>
      <c r="B30" s="6"/>
      <c r="C30" s="6"/>
      <c r="D30" s="6"/>
      <c r="E30" s="6"/>
      <c r="F30" s="27">
        <f t="shared" si="23"/>
        <v>0</v>
      </c>
      <c r="G30" s="6"/>
      <c r="H30" s="27">
        <f>IF(G30=0,,$E$9+1-G30)</f>
        <v>0</v>
      </c>
      <c r="I30" s="6"/>
      <c r="J30" s="19">
        <f t="shared" si="24"/>
        <v>0</v>
      </c>
      <c r="K30" s="6"/>
      <c r="L30" s="19">
        <f t="shared" si="14"/>
        <v>0</v>
      </c>
      <c r="M30" s="6"/>
      <c r="N30" s="19">
        <f>IF(M30=0,,($M$9-M30)*$M$7*100/$M$9)</f>
        <v>0</v>
      </c>
      <c r="O30" s="6"/>
      <c r="P30" s="29">
        <f t="shared" si="16"/>
        <v>0</v>
      </c>
      <c r="Q30" s="6"/>
      <c r="R30" s="19">
        <f t="shared" si="17"/>
        <v>0</v>
      </c>
      <c r="S30" s="6"/>
      <c r="T30" s="29">
        <f t="shared" si="18"/>
        <v>0</v>
      </c>
      <c r="U30" s="6"/>
      <c r="V30" s="19">
        <f t="shared" si="19"/>
        <v>0</v>
      </c>
      <c r="W30" s="6"/>
      <c r="X30" s="19">
        <f t="shared" si="20"/>
        <v>0</v>
      </c>
      <c r="Y30" s="6"/>
      <c r="Z30" s="19">
        <f t="shared" si="21"/>
        <v>0</v>
      </c>
      <c r="AA30" s="23">
        <f t="shared" si="22"/>
        <v>0</v>
      </c>
      <c r="AB30" s="6"/>
    </row>
    <row r="31" spans="1:28" x14ac:dyDescent="0.2">
      <c r="A31" s="5"/>
      <c r="B31" s="6"/>
      <c r="C31" s="6"/>
      <c r="D31" s="6"/>
      <c r="E31" s="6"/>
      <c r="F31" s="27">
        <f t="shared" si="23"/>
        <v>0</v>
      </c>
      <c r="G31" s="6"/>
      <c r="H31" s="27">
        <f>IF(G31=0,,$E$9+1-G31)</f>
        <v>0</v>
      </c>
      <c r="I31" s="6"/>
      <c r="J31" s="19">
        <f t="shared" si="24"/>
        <v>0</v>
      </c>
      <c r="K31" s="6"/>
      <c r="L31" s="19">
        <f t="shared" si="14"/>
        <v>0</v>
      </c>
      <c r="M31" s="6"/>
      <c r="N31" s="19">
        <f>IF(M31=0,,($M$9-M31)*$M$7*100/$M$9)</f>
        <v>0</v>
      </c>
      <c r="O31" s="6"/>
      <c r="P31" s="29">
        <f t="shared" si="16"/>
        <v>0</v>
      </c>
      <c r="Q31" s="6"/>
      <c r="R31" s="19">
        <f t="shared" si="17"/>
        <v>0</v>
      </c>
      <c r="S31" s="6"/>
      <c r="T31" s="29">
        <f t="shared" si="18"/>
        <v>0</v>
      </c>
      <c r="U31" s="6"/>
      <c r="V31" s="19">
        <f t="shared" si="19"/>
        <v>0</v>
      </c>
      <c r="W31" s="6"/>
      <c r="X31" s="19">
        <f t="shared" si="20"/>
        <v>0</v>
      </c>
      <c r="Y31" s="6"/>
      <c r="Z31" s="7">
        <f>IF(Y31=0,,($O$9-Y31)*$O$7*100/$O$9)</f>
        <v>0</v>
      </c>
      <c r="AA31" s="23">
        <f t="shared" si="22"/>
        <v>0</v>
      </c>
      <c r="AB31" s="6"/>
    </row>
    <row r="32" spans="1:28" x14ac:dyDescent="0.2">
      <c r="A32" s="5"/>
      <c r="B32" s="6"/>
      <c r="C32" s="6"/>
      <c r="D32" s="6"/>
      <c r="E32" s="6"/>
      <c r="F32" s="27">
        <f t="shared" si="23"/>
        <v>0</v>
      </c>
      <c r="G32" s="6"/>
      <c r="H32" s="27">
        <f>IF(G32=0,,$E$9+1-G32)</f>
        <v>0</v>
      </c>
      <c r="I32" s="6"/>
      <c r="J32" s="19">
        <f t="shared" si="24"/>
        <v>0</v>
      </c>
      <c r="K32" s="6"/>
      <c r="L32" s="19">
        <f t="shared" si="14"/>
        <v>0</v>
      </c>
      <c r="M32" s="6"/>
      <c r="N32" s="19">
        <f>IF(M32=0,,($M$9-M32)*$M$7*100/$M$9)</f>
        <v>0</v>
      </c>
      <c r="O32" s="6"/>
      <c r="P32" s="29">
        <f t="shared" si="16"/>
        <v>0</v>
      </c>
      <c r="Q32" s="6"/>
      <c r="R32" s="19">
        <f t="shared" si="17"/>
        <v>0</v>
      </c>
      <c r="S32" s="6"/>
      <c r="T32" s="29">
        <f t="shared" si="18"/>
        <v>0</v>
      </c>
      <c r="U32" s="6"/>
      <c r="V32" s="19">
        <f t="shared" si="19"/>
        <v>0</v>
      </c>
      <c r="W32" s="6"/>
      <c r="X32" s="19">
        <f t="shared" si="20"/>
        <v>0</v>
      </c>
      <c r="Y32" s="6"/>
      <c r="Z32" s="7">
        <f>IF(Y32=0,,($O$9-Y32)*$O$7*100/$O$9)</f>
        <v>0</v>
      </c>
      <c r="AA32" s="23">
        <f t="shared" si="22"/>
        <v>0</v>
      </c>
      <c r="AB32" s="6"/>
    </row>
    <row r="33" spans="1:28" x14ac:dyDescent="0.2">
      <c r="A33" s="5"/>
      <c r="B33" s="6"/>
      <c r="C33" s="6"/>
      <c r="D33" s="6"/>
      <c r="E33" s="6"/>
      <c r="F33" s="27">
        <f t="shared" si="23"/>
        <v>0</v>
      </c>
      <c r="G33" s="6"/>
      <c r="H33" s="27">
        <f>IF(G33=0,,$E$9+1-G33)</f>
        <v>0</v>
      </c>
      <c r="I33" s="6"/>
      <c r="J33" s="19">
        <f t="shared" si="24"/>
        <v>0</v>
      </c>
      <c r="K33" s="6"/>
      <c r="L33" s="19">
        <f t="shared" si="14"/>
        <v>0</v>
      </c>
      <c r="M33" s="6"/>
      <c r="N33" s="19">
        <f>IF(M33=0,,($M$9-M33)*$M$7*100/$M$9)</f>
        <v>0</v>
      </c>
      <c r="O33" s="6"/>
      <c r="P33" s="29">
        <f t="shared" si="16"/>
        <v>0</v>
      </c>
      <c r="Q33" s="6"/>
      <c r="R33" s="19">
        <f t="shared" si="17"/>
        <v>0</v>
      </c>
      <c r="S33" s="6"/>
      <c r="T33" s="29">
        <f t="shared" si="18"/>
        <v>0</v>
      </c>
      <c r="U33" s="6"/>
      <c r="V33" s="19">
        <f t="shared" si="19"/>
        <v>0</v>
      </c>
      <c r="W33" s="6"/>
      <c r="X33" s="19">
        <f>IF(W33=0,,($U$9-W33)*$U$7*100/$U$9)</f>
        <v>0</v>
      </c>
      <c r="Y33" s="6"/>
      <c r="Z33" s="7">
        <f>IF(Y33=0,,($O$9-Y33)*$O$7*100/$O$9)</f>
        <v>0</v>
      </c>
      <c r="AA33" s="23">
        <f t="shared" si="22"/>
        <v>0</v>
      </c>
      <c r="AB33" s="6"/>
    </row>
    <row r="34" spans="1:28" x14ac:dyDescent="0.2">
      <c r="A34" s="39" t="s">
        <v>11</v>
      </c>
      <c r="B34" s="39"/>
      <c r="C34" s="40"/>
      <c r="E34">
        <f>COUNTA(E11:E33)</f>
        <v>5</v>
      </c>
      <c r="G34">
        <f>COUNTA(G11:G33)</f>
        <v>4</v>
      </c>
      <c r="I34">
        <f>COUNTA(I11:I33)</f>
        <v>1</v>
      </c>
      <c r="K34">
        <f>COUNTA(K11:K33)</f>
        <v>9</v>
      </c>
      <c r="M34">
        <f>COUNTA(M11:M33)</f>
        <v>0</v>
      </c>
      <c r="O34">
        <f>COUNTA(O11:O33)</f>
        <v>0</v>
      </c>
    </row>
  </sheetData>
  <sortState xmlns:xlrd2="http://schemas.microsoft.com/office/spreadsheetml/2017/richdata2" ref="B11:AA25">
    <sortCondition descending="1" ref="AA11:AA25"/>
  </sortState>
  <mergeCells count="46"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H21" sqref="H21"/>
    </sheetView>
  </sheetViews>
  <sheetFormatPr baseColWidth="10" defaultRowHeight="15" x14ac:dyDescent="0.2"/>
  <cols>
    <col min="1" max="1" width="11.83203125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4" max="24" width="12.5" customWidth="1"/>
  </cols>
  <sheetData>
    <row r="1" spans="1:26" ht="31" x14ac:dyDescent="0.35">
      <c r="A1" s="34" t="s">
        <v>41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35" t="s">
        <v>64</v>
      </c>
      <c r="F6" s="35"/>
      <c r="G6" s="35" t="s">
        <v>123</v>
      </c>
      <c r="H6" s="35"/>
      <c r="I6" s="35" t="s">
        <v>158</v>
      </c>
      <c r="J6" s="35"/>
      <c r="K6" s="35" t="s">
        <v>173</v>
      </c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6" x14ac:dyDescent="0.2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2</v>
      </c>
      <c r="L7" s="37"/>
      <c r="M7" s="36"/>
      <c r="N7" s="37"/>
      <c r="O7" s="36"/>
      <c r="P7" s="37"/>
      <c r="Q7" s="36"/>
      <c r="R7" s="37"/>
      <c r="S7" s="36"/>
      <c r="T7" s="37"/>
      <c r="U7" s="36"/>
      <c r="V7" s="37"/>
      <c r="W7" s="36"/>
      <c r="X7" s="37"/>
    </row>
    <row r="8" spans="1:26" x14ac:dyDescent="0.2">
      <c r="D8" s="1" t="s">
        <v>1</v>
      </c>
      <c r="E8" s="38" t="s">
        <v>65</v>
      </c>
      <c r="F8" s="38"/>
      <c r="G8" s="38">
        <v>45948</v>
      </c>
      <c r="H8" s="38"/>
      <c r="I8" s="38">
        <v>45977</v>
      </c>
      <c r="J8" s="38"/>
      <c r="K8" s="38">
        <v>45984</v>
      </c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6" x14ac:dyDescent="0.2">
      <c r="D9" s="1" t="s">
        <v>2</v>
      </c>
      <c r="E9" s="35">
        <v>15</v>
      </c>
      <c r="F9" s="35"/>
      <c r="G9" s="35">
        <v>120</v>
      </c>
      <c r="H9" s="35"/>
      <c r="I9" s="35">
        <v>90</v>
      </c>
      <c r="J9" s="35"/>
      <c r="K9" s="35">
        <v>3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6" ht="32" x14ac:dyDescent="0.2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22">
        <f>Z11</f>
        <v>1</v>
      </c>
      <c r="B11" s="13" t="s">
        <v>99</v>
      </c>
      <c r="C11" s="13" t="s">
        <v>100</v>
      </c>
      <c r="D11" s="13" t="s">
        <v>54</v>
      </c>
      <c r="E11" s="28">
        <v>9</v>
      </c>
      <c r="F11" s="19">
        <f t="shared" ref="F11:F17" si="0">IF(E11=0,,($E$9-E11)*$E$7*100/$E$9)</f>
        <v>80</v>
      </c>
      <c r="G11" s="28">
        <v>76</v>
      </c>
      <c r="H11" s="19">
        <f t="shared" ref="H11:H19" si="1">IF(G11=0,,($G$9-G11)*$G$7*100/$G$9)</f>
        <v>183.33333333333334</v>
      </c>
      <c r="I11" s="28"/>
      <c r="J11" s="19">
        <f>IF(I11=0,,($I$9-I11)*$I$7*100/$I$9)</f>
        <v>0</v>
      </c>
      <c r="K11" s="28"/>
      <c r="L11" s="19">
        <f t="shared" ref="L11:L19" si="2">IF(K11=0,,($K$9-K11)*$K$7*100/$K$9)</f>
        <v>0</v>
      </c>
      <c r="M11" s="28"/>
      <c r="N11" s="19">
        <f>IF(M11=0,,($M$9-M11)*$M$7*100/$M$9)</f>
        <v>0</v>
      </c>
      <c r="O11" s="28"/>
      <c r="P11" s="19"/>
      <c r="Q11" s="28"/>
      <c r="R11" s="19">
        <f t="shared" ref="R11:R19" si="3">IF(Q11=0,,($Q$9-Q11)*$Q$7*100/$Q$9)</f>
        <v>0</v>
      </c>
      <c r="S11" s="28"/>
      <c r="T11" s="19">
        <f t="shared" ref="T11:T19" si="4">IF(S11=0,,($S$9-S11)*$S$7*100/$S$9)</f>
        <v>0</v>
      </c>
      <c r="U11" s="28"/>
      <c r="V11" s="19">
        <f t="shared" ref="V11:V16" si="5">IF(U11=0,,($S$9-U11)*$S$7*100/$S$9)</f>
        <v>0</v>
      </c>
      <c r="W11" s="28"/>
      <c r="X11" s="19">
        <f t="shared" ref="X11:X19" si="6">IF(W11=0,,($W$9-W11)*$W$7*100/$W$9)</f>
        <v>0</v>
      </c>
      <c r="Y11" s="23">
        <f t="shared" ref="Y11:Y19" si="7">SUM(F11,H11,L11,J11,N11,P11,R11,T11,V11,X11)</f>
        <v>263.33333333333337</v>
      </c>
      <c r="Z11" s="19">
        <f t="shared" ref="Z11:Z17" si="8">ROW(B11)-10</f>
        <v>1</v>
      </c>
    </row>
    <row r="12" spans="1:26" x14ac:dyDescent="0.2">
      <c r="A12" s="22">
        <f t="shared" ref="A12:A14" si="9">Z12</f>
        <v>2</v>
      </c>
      <c r="B12" s="13" t="s">
        <v>99</v>
      </c>
      <c r="C12" s="13" t="s">
        <v>159</v>
      </c>
      <c r="D12" s="19" t="s">
        <v>54</v>
      </c>
      <c r="E12" s="13"/>
      <c r="F12" s="19">
        <f t="shared" si="0"/>
        <v>0</v>
      </c>
      <c r="G12" s="13"/>
      <c r="H12" s="19">
        <f t="shared" si="1"/>
        <v>0</v>
      </c>
      <c r="I12" s="13">
        <v>71</v>
      </c>
      <c r="J12" s="19">
        <f>IF(I12=0,,($I$9-I12)*$I$7*100/$I$9)</f>
        <v>105.55555555555556</v>
      </c>
      <c r="K12" s="13"/>
      <c r="L12" s="19">
        <f t="shared" si="2"/>
        <v>0</v>
      </c>
      <c r="M12" s="13"/>
      <c r="N12" s="19">
        <f>IF(M12=0,,($M$9-M12)*$M$7*100/$M$9)</f>
        <v>0</v>
      </c>
      <c r="O12" s="13"/>
      <c r="P12" s="19"/>
      <c r="Q12" s="13"/>
      <c r="R12" s="19">
        <f t="shared" si="3"/>
        <v>0</v>
      </c>
      <c r="S12" s="13"/>
      <c r="T12" s="19">
        <f t="shared" si="4"/>
        <v>0</v>
      </c>
      <c r="U12" s="13"/>
      <c r="V12" s="19">
        <f t="shared" si="5"/>
        <v>0</v>
      </c>
      <c r="W12" s="13"/>
      <c r="X12" s="19">
        <f t="shared" si="6"/>
        <v>0</v>
      </c>
      <c r="Y12" s="23">
        <f t="shared" si="7"/>
        <v>105.55555555555556</v>
      </c>
      <c r="Z12" s="19">
        <f t="shared" si="8"/>
        <v>2</v>
      </c>
    </row>
    <row r="13" spans="1:26" x14ac:dyDescent="0.2">
      <c r="A13" s="22">
        <f t="shared" si="9"/>
        <v>3</v>
      </c>
      <c r="B13" s="13" t="s">
        <v>171</v>
      </c>
      <c r="C13" s="13" t="s">
        <v>172</v>
      </c>
      <c r="D13" s="13" t="s">
        <v>152</v>
      </c>
      <c r="E13" s="19"/>
      <c r="F13" s="19">
        <f t="shared" si="0"/>
        <v>0</v>
      </c>
      <c r="G13" s="19"/>
      <c r="H13" s="19">
        <f t="shared" si="1"/>
        <v>0</v>
      </c>
      <c r="I13" s="19"/>
      <c r="J13" s="19">
        <f>IF(I13=0,,($I$9-I13)*$I$7*100/$I$9)</f>
        <v>0</v>
      </c>
      <c r="K13" s="19">
        <v>2</v>
      </c>
      <c r="L13" s="19">
        <f t="shared" si="2"/>
        <v>66.666666666666671</v>
      </c>
      <c r="M13" s="19"/>
      <c r="N13" s="19">
        <f>IF(M13=0,,($M$9-M13)*$M$7*100/$M$9)</f>
        <v>0</v>
      </c>
      <c r="O13" s="19"/>
      <c r="P13" s="19"/>
      <c r="Q13" s="19"/>
      <c r="R13" s="19">
        <f t="shared" si="3"/>
        <v>0</v>
      </c>
      <c r="S13" s="19"/>
      <c r="T13" s="19">
        <f t="shared" si="4"/>
        <v>0</v>
      </c>
      <c r="U13" s="19"/>
      <c r="V13" s="19">
        <f t="shared" si="5"/>
        <v>0</v>
      </c>
      <c r="W13" s="19"/>
      <c r="X13" s="19">
        <f t="shared" si="6"/>
        <v>0</v>
      </c>
      <c r="Y13" s="23">
        <f t="shared" si="7"/>
        <v>66.666666666666671</v>
      </c>
      <c r="Z13" s="19">
        <f t="shared" si="8"/>
        <v>3</v>
      </c>
    </row>
    <row r="14" spans="1:26" x14ac:dyDescent="0.2">
      <c r="A14" s="22">
        <f t="shared" si="9"/>
        <v>4</v>
      </c>
      <c r="B14" s="13" t="s">
        <v>174</v>
      </c>
      <c r="C14" s="13" t="s">
        <v>175</v>
      </c>
      <c r="D14" s="13" t="s">
        <v>176</v>
      </c>
      <c r="E14" s="19"/>
      <c r="F14" s="19">
        <f t="shared" si="0"/>
        <v>0</v>
      </c>
      <c r="G14" s="19"/>
      <c r="H14" s="19">
        <f t="shared" si="1"/>
        <v>0</v>
      </c>
      <c r="I14" s="19"/>
      <c r="J14" s="19">
        <f>IF(I14=0,,($I$9-I14)*$I$7*100/$I$9)</f>
        <v>0</v>
      </c>
      <c r="K14" s="19">
        <v>3</v>
      </c>
      <c r="L14" s="19">
        <f>67/2</f>
        <v>33.5</v>
      </c>
      <c r="M14" s="19"/>
      <c r="N14" s="19">
        <f>IF(M14=0,,($M$9-M14)*$M$7*100/$M$9)</f>
        <v>0</v>
      </c>
      <c r="O14" s="19"/>
      <c r="P14" s="19"/>
      <c r="Q14" s="19"/>
      <c r="R14" s="19">
        <f t="shared" si="3"/>
        <v>0</v>
      </c>
      <c r="S14" s="19"/>
      <c r="T14" s="19">
        <f t="shared" si="4"/>
        <v>0</v>
      </c>
      <c r="U14" s="19"/>
      <c r="V14" s="19">
        <f t="shared" si="5"/>
        <v>0</v>
      </c>
      <c r="W14" s="19"/>
      <c r="X14" s="19">
        <f t="shared" si="6"/>
        <v>0</v>
      </c>
      <c r="Y14" s="23">
        <f t="shared" si="7"/>
        <v>33.5</v>
      </c>
      <c r="Z14" s="19">
        <f t="shared" si="8"/>
        <v>4</v>
      </c>
    </row>
    <row r="15" spans="1:26" x14ac:dyDescent="0.2">
      <c r="A15" s="22">
        <v>5</v>
      </c>
      <c r="B15" s="13"/>
      <c r="C15" s="13"/>
      <c r="D15" s="13"/>
      <c r="E15" s="19"/>
      <c r="F15" s="19">
        <f t="shared" si="0"/>
        <v>0</v>
      </c>
      <c r="G15" s="19"/>
      <c r="H15" s="19">
        <f t="shared" si="1"/>
        <v>0</v>
      </c>
      <c r="I15" s="19"/>
      <c r="J15" s="19">
        <f>IF(I15=0,,($I$9-I15)*$I$7*100/$I$9)</f>
        <v>0</v>
      </c>
      <c r="K15" s="19"/>
      <c r="L15" s="19">
        <f t="shared" si="2"/>
        <v>0</v>
      </c>
      <c r="M15" s="19"/>
      <c r="N15" s="19">
        <f>IF(M15=0,,($M$9-M15)*$M$7*100/$M$9)</f>
        <v>0</v>
      </c>
      <c r="O15" s="19"/>
      <c r="P15" s="19"/>
      <c r="Q15" s="19"/>
      <c r="R15" s="19">
        <f t="shared" si="3"/>
        <v>0</v>
      </c>
      <c r="S15" s="19"/>
      <c r="T15" s="19">
        <f t="shared" si="4"/>
        <v>0</v>
      </c>
      <c r="U15" s="19"/>
      <c r="V15" s="19">
        <f t="shared" si="5"/>
        <v>0</v>
      </c>
      <c r="W15" s="19"/>
      <c r="X15" s="19">
        <f t="shared" si="6"/>
        <v>0</v>
      </c>
      <c r="Y15" s="23">
        <f t="shared" si="7"/>
        <v>0</v>
      </c>
      <c r="Z15" s="19">
        <f t="shared" si="8"/>
        <v>5</v>
      </c>
    </row>
    <row r="16" spans="1:26" x14ac:dyDescent="0.2">
      <c r="A16" s="22">
        <v>6</v>
      </c>
      <c r="B16" s="13"/>
      <c r="C16" s="13"/>
      <c r="D16" s="13"/>
      <c r="E16" s="19"/>
      <c r="F16" s="19">
        <f t="shared" si="0"/>
        <v>0</v>
      </c>
      <c r="G16" s="19"/>
      <c r="H16" s="19">
        <f t="shared" si="1"/>
        <v>0</v>
      </c>
      <c r="I16" s="19"/>
      <c r="J16" s="19"/>
      <c r="K16" s="19"/>
      <c r="L16" s="19">
        <f t="shared" si="2"/>
        <v>0</v>
      </c>
      <c r="M16" s="19"/>
      <c r="N16" s="19"/>
      <c r="O16" s="19"/>
      <c r="P16" s="19"/>
      <c r="Q16" s="19"/>
      <c r="R16" s="19">
        <f t="shared" si="3"/>
        <v>0</v>
      </c>
      <c r="S16" s="19"/>
      <c r="T16" s="19">
        <f t="shared" si="4"/>
        <v>0</v>
      </c>
      <c r="U16" s="19"/>
      <c r="V16" s="19">
        <f t="shared" si="5"/>
        <v>0</v>
      </c>
      <c r="W16" s="19"/>
      <c r="X16" s="19">
        <f t="shared" si="6"/>
        <v>0</v>
      </c>
      <c r="Y16" s="23">
        <f t="shared" si="7"/>
        <v>0</v>
      </c>
      <c r="Z16" s="19">
        <f t="shared" si="8"/>
        <v>6</v>
      </c>
    </row>
    <row r="17" spans="1:26" x14ac:dyDescent="0.2">
      <c r="A17" s="22">
        <v>7</v>
      </c>
      <c r="B17" s="13"/>
      <c r="C17" s="13"/>
      <c r="D17" s="13"/>
      <c r="E17" s="19"/>
      <c r="F17" s="19">
        <f t="shared" si="0"/>
        <v>0</v>
      </c>
      <c r="G17" s="19"/>
      <c r="H17" s="19">
        <f t="shared" si="1"/>
        <v>0</v>
      </c>
      <c r="I17" s="19"/>
      <c r="J17" s="19">
        <f>IF(I17=0,,($I$9-I17)*$I$7*100/$I$9)</f>
        <v>0</v>
      </c>
      <c r="K17" s="19"/>
      <c r="L17" s="19">
        <f t="shared" si="2"/>
        <v>0</v>
      </c>
      <c r="M17" s="19"/>
      <c r="N17" s="19">
        <f>IF(M17=0,,($M$9-M17)*$M$7*100/$M$9)</f>
        <v>0</v>
      </c>
      <c r="O17" s="19"/>
      <c r="P17" s="19"/>
      <c r="Q17" s="19"/>
      <c r="R17" s="19">
        <f t="shared" si="3"/>
        <v>0</v>
      </c>
      <c r="S17" s="19"/>
      <c r="T17" s="19">
        <f t="shared" si="4"/>
        <v>0</v>
      </c>
      <c r="U17" s="19"/>
      <c r="V17" s="19">
        <f>IF(U17=0,,($U$9-U17)*$U$7*100/$U$9)</f>
        <v>0</v>
      </c>
      <c r="W17" s="19"/>
      <c r="X17" s="19">
        <f t="shared" si="6"/>
        <v>0</v>
      </c>
      <c r="Y17" s="23">
        <f t="shared" si="7"/>
        <v>0</v>
      </c>
      <c r="Z17" s="19">
        <f t="shared" si="8"/>
        <v>7</v>
      </c>
    </row>
    <row r="18" spans="1:26" x14ac:dyDescent="0.2">
      <c r="A18" s="5"/>
      <c r="B18" s="13"/>
      <c r="C18" s="13"/>
      <c r="D18" s="13"/>
      <c r="E18" s="13"/>
      <c r="F18" s="13">
        <f>IF(E18=0,,$E$9+1-E18)</f>
        <v>0</v>
      </c>
      <c r="G18" s="13"/>
      <c r="H18" s="19">
        <f t="shared" si="1"/>
        <v>0</v>
      </c>
      <c r="I18" s="13"/>
      <c r="J18" s="19">
        <f>IF(I18=0,,($I$9-I18)*$I$7*100/$I$9)</f>
        <v>0</v>
      </c>
      <c r="K18" s="13"/>
      <c r="L18" s="19">
        <f t="shared" si="2"/>
        <v>0</v>
      </c>
      <c r="M18" s="13"/>
      <c r="N18" s="19">
        <f>IF(M18=0,,($M$9-M18)*$M$7*100/$M$9)</f>
        <v>0</v>
      </c>
      <c r="O18" s="13"/>
      <c r="P18" s="19"/>
      <c r="Q18" s="13"/>
      <c r="R18" s="19">
        <f t="shared" si="3"/>
        <v>0</v>
      </c>
      <c r="S18" s="13"/>
      <c r="T18" s="19">
        <f t="shared" si="4"/>
        <v>0</v>
      </c>
      <c r="U18" s="13"/>
      <c r="V18" s="19">
        <f>IF(U18=0,,($U$9-U18)*$U$7*100/$U$9)</f>
        <v>0</v>
      </c>
      <c r="W18" s="13"/>
      <c r="X18" s="19">
        <f t="shared" si="6"/>
        <v>0</v>
      </c>
      <c r="Y18" s="23">
        <f t="shared" si="7"/>
        <v>0</v>
      </c>
      <c r="Z18" s="13"/>
    </row>
    <row r="19" spans="1:26" x14ac:dyDescent="0.2">
      <c r="A19" s="5"/>
      <c r="B19" s="13"/>
      <c r="C19" s="13"/>
      <c r="D19" s="13"/>
      <c r="E19" s="13"/>
      <c r="F19" s="13">
        <f>IF(E19=0,,$E$9+1-E19)</f>
        <v>0</v>
      </c>
      <c r="G19" s="13"/>
      <c r="H19" s="19">
        <f t="shared" si="1"/>
        <v>0</v>
      </c>
      <c r="I19" s="13"/>
      <c r="J19" s="19">
        <f>IF(I19=0,,($I$9-I19)*$I$7*100/$I$9)</f>
        <v>0</v>
      </c>
      <c r="K19" s="13"/>
      <c r="L19" s="19">
        <f t="shared" si="2"/>
        <v>0</v>
      </c>
      <c r="M19" s="13"/>
      <c r="N19" s="19">
        <f>IF(M19=0,,($M$9-M19)*$M$7*100/$M$9)</f>
        <v>0</v>
      </c>
      <c r="O19" s="13"/>
      <c r="P19" s="19"/>
      <c r="Q19" s="13"/>
      <c r="R19" s="19">
        <f t="shared" si="3"/>
        <v>0</v>
      </c>
      <c r="S19" s="13"/>
      <c r="T19" s="19">
        <f t="shared" si="4"/>
        <v>0</v>
      </c>
      <c r="U19" s="13"/>
      <c r="V19" s="19">
        <f>IF(U19=0,,($U$9-U19)*$U$7*100/$U$9)</f>
        <v>0</v>
      </c>
      <c r="W19" s="13"/>
      <c r="X19" s="19">
        <f t="shared" si="6"/>
        <v>0</v>
      </c>
      <c r="Y19" s="23">
        <f t="shared" si="7"/>
        <v>0</v>
      </c>
      <c r="Z19" s="13"/>
    </row>
    <row r="20" spans="1:26" x14ac:dyDescent="0.2">
      <c r="A20" s="5"/>
      <c r="B20" s="6"/>
      <c r="C20" s="6"/>
      <c r="D20" s="6"/>
      <c r="E20" s="6"/>
      <c r="F20" s="27">
        <f>IF(E20=0,,$E$9+1-E20)</f>
        <v>0</v>
      </c>
      <c r="G20" s="6"/>
      <c r="H20" s="19">
        <f t="shared" ref="H20" si="10">IF(G20=0,,($G$9-G20)*$G$7*100/$G$9)</f>
        <v>0</v>
      </c>
      <c r="I20" s="6"/>
      <c r="J20" s="19">
        <f>IF(I20=0,,($I$9-I20)*$I$7*100/$I$9)</f>
        <v>0</v>
      </c>
      <c r="K20" s="6"/>
      <c r="L20" s="19">
        <f t="shared" ref="L20" si="11">IF(K20=0,,($K$9-K20)*$K$7*100/$K$9)</f>
        <v>0</v>
      </c>
      <c r="M20" s="6"/>
      <c r="N20" s="29">
        <f>IF(M20=0,,($M$9-M20)*$M$7*100/$M$9)</f>
        <v>0</v>
      </c>
      <c r="O20" s="6"/>
      <c r="P20" s="7"/>
      <c r="Q20" s="6"/>
      <c r="R20" s="19">
        <f t="shared" ref="R20" si="12">IF(Q20=0,,($Q$9-Q20)*$Q$7*100/$Q$9)</f>
        <v>0</v>
      </c>
      <c r="S20" s="6"/>
      <c r="T20" s="19">
        <f t="shared" ref="T20" si="13">IF(S20=0,,($S$9-S20)*$S$7*100/$S$9)</f>
        <v>0</v>
      </c>
      <c r="U20" s="6"/>
      <c r="V20" s="19">
        <f>IF(U20=0,,($U$9-U20)*$U$7*100/$U$9)</f>
        <v>0</v>
      </c>
      <c r="W20" s="6"/>
      <c r="X20" s="19">
        <f t="shared" ref="X20" si="14">IF(W20=0,,($W$9-W20)*$W$7*100/$W$9)</f>
        <v>0</v>
      </c>
      <c r="Y20" s="23">
        <f t="shared" ref="Y20" si="15">SUM(F20,H20,L20,J20,N20,P20,R20,T20,V20,X20)</f>
        <v>0</v>
      </c>
      <c r="Z20" s="6"/>
    </row>
    <row r="21" spans="1:26" x14ac:dyDescent="0.2">
      <c r="A21" s="5"/>
      <c r="B21" s="6"/>
      <c r="C21" s="6"/>
      <c r="D21" s="6"/>
      <c r="E21" s="6"/>
      <c r="F21" s="27">
        <f>IF(E21=0,,$E$9+1-E21)</f>
        <v>0</v>
      </c>
      <c r="G21" s="6"/>
      <c r="H21" s="19">
        <f t="shared" ref="H21" si="16">IF(G21=0,,($G$9-G21)*$G$7*100/$G$9)</f>
        <v>0</v>
      </c>
      <c r="I21" s="6"/>
      <c r="J21" s="29">
        <f>IF(I21=0,,($I$9-I21)*$I$7*100/$I$9)</f>
        <v>0</v>
      </c>
      <c r="K21" s="6"/>
      <c r="L21" s="19">
        <f t="shared" ref="L21" si="17">IF(K21=0,,($K$9-K21)*$K$7*100/$K$9)</f>
        <v>0</v>
      </c>
      <c r="M21" s="6"/>
      <c r="N21" s="29">
        <f>IF(M21=0,,($M$9-M21)*$M$7*100/$M$9)</f>
        <v>0</v>
      </c>
      <c r="O21" s="6"/>
      <c r="P21" s="7"/>
      <c r="Q21" s="6"/>
      <c r="R21" s="19">
        <f t="shared" ref="R21" si="18">IF(Q21=0,,($Q$9-Q21)*$Q$7*100/$Q$9)</f>
        <v>0</v>
      </c>
      <c r="S21" s="6"/>
      <c r="T21" s="19">
        <f t="shared" ref="T21" si="19">IF(S21=0,,($S$9-S21)*$S$7*100/$S$9)</f>
        <v>0</v>
      </c>
      <c r="U21" s="6"/>
      <c r="V21" s="19">
        <f>IF(U21=0,,($U$9-U21)*$U$7*100/$U$9)</f>
        <v>0</v>
      </c>
      <c r="W21" s="6"/>
      <c r="X21" s="19">
        <f t="shared" ref="X21" si="20">IF(W21=0,,($W$9-W21)*$W$7*100/$W$9)</f>
        <v>0</v>
      </c>
      <c r="Y21" s="23">
        <f t="shared" ref="Y21:Y33" si="21">SUM(F21,H21,L21,J21,N21,P21,R21,T21,V21,X21)</f>
        <v>0</v>
      </c>
      <c r="Z21" s="6"/>
    </row>
    <row r="22" spans="1:26" x14ac:dyDescent="0.2">
      <c r="A22" s="5"/>
      <c r="B22" s="6"/>
      <c r="C22" s="6"/>
      <c r="D22" s="6"/>
      <c r="E22" s="6"/>
      <c r="F22" s="27">
        <f t="shared" ref="F22:F33" si="22">IF(E22=0,,$E$9+1-E22)</f>
        <v>0</v>
      </c>
      <c r="G22" s="6"/>
      <c r="H22" s="19">
        <f t="shared" ref="H22:H30" si="23">IF(G22=0,,($G$9-G22)*$G$7*100/$G$9)</f>
        <v>0</v>
      </c>
      <c r="I22" s="6"/>
      <c r="J22" s="29">
        <f t="shared" ref="J22:J33" si="24">IF(I22=0,,($I$9-I22)*$I$7*100/$I$9)</f>
        <v>0</v>
      </c>
      <c r="K22" s="6"/>
      <c r="L22" s="19">
        <f t="shared" ref="L22:L27" si="25">IF(K22=0,,($K$9-K22)*$K$7*100/$K$9)</f>
        <v>0</v>
      </c>
      <c r="M22" s="6"/>
      <c r="N22" s="29">
        <f t="shared" ref="N22:N33" si="26">IF(M22=0,,($M$9-M22)*$M$7*100/$M$9)</f>
        <v>0</v>
      </c>
      <c r="O22" s="6"/>
      <c r="P22" s="7"/>
      <c r="Q22" s="6"/>
      <c r="R22" s="19">
        <f t="shared" ref="R22:R33" si="27">IF(Q22=0,,($Q$9-Q22)*$Q$7*100/$Q$9)</f>
        <v>0</v>
      </c>
      <c r="S22" s="6"/>
      <c r="T22" s="19">
        <f t="shared" ref="T22:T25" si="28">IF(S22=0,,($S$9-S22)*$S$7*100/$S$9)</f>
        <v>0</v>
      </c>
      <c r="U22" s="6"/>
      <c r="V22" s="19">
        <f t="shared" ref="V22:V33" si="29">IF(U22=0,,($U$9-U22)*$U$7*100/$U$9)</f>
        <v>0</v>
      </c>
      <c r="W22" s="6"/>
      <c r="X22" s="19">
        <f t="shared" ref="X22:X27" si="30">IF(W22=0,,($W$9-W22)*$W$7*100/$W$9)</f>
        <v>0</v>
      </c>
      <c r="Y22" s="23">
        <f t="shared" si="21"/>
        <v>0</v>
      </c>
      <c r="Z22" s="6"/>
    </row>
    <row r="23" spans="1:26" x14ac:dyDescent="0.2">
      <c r="A23" s="6"/>
      <c r="B23" s="6"/>
      <c r="C23" s="6"/>
      <c r="D23" s="6"/>
      <c r="E23" s="6"/>
      <c r="F23" s="27">
        <f t="shared" si="22"/>
        <v>0</v>
      </c>
      <c r="G23" s="6"/>
      <c r="H23" s="19">
        <f t="shared" si="23"/>
        <v>0</v>
      </c>
      <c r="I23" s="6"/>
      <c r="J23" s="29">
        <f t="shared" si="24"/>
        <v>0</v>
      </c>
      <c r="K23" s="6"/>
      <c r="L23" s="19">
        <f t="shared" si="25"/>
        <v>0</v>
      </c>
      <c r="M23" s="6"/>
      <c r="N23" s="29">
        <f t="shared" si="26"/>
        <v>0</v>
      </c>
      <c r="O23" s="6"/>
      <c r="P23" s="7"/>
      <c r="Q23" s="6"/>
      <c r="R23" s="19">
        <f t="shared" si="27"/>
        <v>0</v>
      </c>
      <c r="S23" s="6"/>
      <c r="T23" s="19">
        <f t="shared" si="28"/>
        <v>0</v>
      </c>
      <c r="U23" s="6"/>
      <c r="V23" s="19">
        <f t="shared" si="29"/>
        <v>0</v>
      </c>
      <c r="W23" s="6"/>
      <c r="X23" s="19">
        <f t="shared" si="30"/>
        <v>0</v>
      </c>
      <c r="Y23" s="23">
        <f t="shared" si="21"/>
        <v>0</v>
      </c>
      <c r="Z23" s="6"/>
    </row>
    <row r="24" spans="1:26" x14ac:dyDescent="0.2">
      <c r="A24" s="5"/>
      <c r="B24" s="6"/>
      <c r="C24" s="6"/>
      <c r="D24" s="6"/>
      <c r="E24" s="6"/>
      <c r="F24" s="27">
        <f t="shared" si="22"/>
        <v>0</v>
      </c>
      <c r="G24" s="6"/>
      <c r="H24" s="19">
        <f t="shared" si="23"/>
        <v>0</v>
      </c>
      <c r="I24" s="6"/>
      <c r="J24" s="29">
        <f t="shared" si="24"/>
        <v>0</v>
      </c>
      <c r="K24" s="6"/>
      <c r="L24" s="19">
        <f t="shared" si="25"/>
        <v>0</v>
      </c>
      <c r="M24" s="6"/>
      <c r="N24" s="29">
        <f t="shared" si="26"/>
        <v>0</v>
      </c>
      <c r="O24" s="6"/>
      <c r="P24" s="7"/>
      <c r="Q24" s="6"/>
      <c r="R24" s="19">
        <f t="shared" si="27"/>
        <v>0</v>
      </c>
      <c r="S24" s="6"/>
      <c r="T24" s="19">
        <f t="shared" si="28"/>
        <v>0</v>
      </c>
      <c r="U24" s="6"/>
      <c r="V24" s="19">
        <f t="shared" si="29"/>
        <v>0</v>
      </c>
      <c r="W24" s="6"/>
      <c r="X24" s="19">
        <f t="shared" si="30"/>
        <v>0</v>
      </c>
      <c r="Y24" s="23">
        <f t="shared" si="21"/>
        <v>0</v>
      </c>
      <c r="Z24" s="6"/>
    </row>
    <row r="25" spans="1:26" x14ac:dyDescent="0.2">
      <c r="A25" s="5"/>
      <c r="B25" s="6"/>
      <c r="C25" s="6"/>
      <c r="D25" s="6"/>
      <c r="E25" s="6"/>
      <c r="F25" s="27">
        <f t="shared" si="22"/>
        <v>0</v>
      </c>
      <c r="G25" s="6"/>
      <c r="H25" s="19">
        <f t="shared" si="23"/>
        <v>0</v>
      </c>
      <c r="I25" s="6"/>
      <c r="J25" s="29">
        <f t="shared" si="24"/>
        <v>0</v>
      </c>
      <c r="K25" s="6"/>
      <c r="L25" s="19">
        <f t="shared" si="25"/>
        <v>0</v>
      </c>
      <c r="M25" s="6"/>
      <c r="N25" s="29">
        <f t="shared" si="26"/>
        <v>0</v>
      </c>
      <c r="O25" s="6"/>
      <c r="P25" s="7"/>
      <c r="Q25" s="6"/>
      <c r="R25" s="19">
        <f t="shared" si="27"/>
        <v>0</v>
      </c>
      <c r="S25" s="6"/>
      <c r="T25" s="19">
        <f t="shared" si="28"/>
        <v>0</v>
      </c>
      <c r="U25" s="6"/>
      <c r="V25" s="19">
        <f t="shared" si="29"/>
        <v>0</v>
      </c>
      <c r="W25" s="6"/>
      <c r="X25" s="19">
        <f t="shared" si="30"/>
        <v>0</v>
      </c>
      <c r="Y25" s="23">
        <f t="shared" si="21"/>
        <v>0</v>
      </c>
      <c r="Z25" s="6"/>
    </row>
    <row r="26" spans="1:26" x14ac:dyDescent="0.2">
      <c r="A26" s="5"/>
      <c r="B26" s="6"/>
      <c r="C26" s="6"/>
      <c r="D26" s="6"/>
      <c r="E26" s="6"/>
      <c r="F26" s="27">
        <f t="shared" si="22"/>
        <v>0</v>
      </c>
      <c r="G26" s="6"/>
      <c r="H26" s="19">
        <f t="shared" si="23"/>
        <v>0</v>
      </c>
      <c r="I26" s="6"/>
      <c r="J26" s="29">
        <f t="shared" si="24"/>
        <v>0</v>
      </c>
      <c r="K26" s="6"/>
      <c r="L26" s="19">
        <f t="shared" si="25"/>
        <v>0</v>
      </c>
      <c r="M26" s="6"/>
      <c r="N26" s="29">
        <f t="shared" si="26"/>
        <v>0</v>
      </c>
      <c r="O26" s="6"/>
      <c r="P26" s="7"/>
      <c r="Q26" s="6"/>
      <c r="R26" s="19">
        <f t="shared" si="27"/>
        <v>0</v>
      </c>
      <c r="S26" s="6"/>
      <c r="T26" s="19">
        <f t="shared" ref="T26:T33" si="31">IF(S26=0,,($M$9-S26)*$M$7*100/$M$9)</f>
        <v>0</v>
      </c>
      <c r="U26" s="6"/>
      <c r="V26" s="19">
        <f t="shared" si="29"/>
        <v>0</v>
      </c>
      <c r="W26" s="6"/>
      <c r="X26" s="19">
        <f t="shared" si="30"/>
        <v>0</v>
      </c>
      <c r="Y26" s="23">
        <f t="shared" si="21"/>
        <v>0</v>
      </c>
      <c r="Z26" s="6"/>
    </row>
    <row r="27" spans="1:26" x14ac:dyDescent="0.2">
      <c r="A27" s="5"/>
      <c r="B27" s="6"/>
      <c r="C27" s="6"/>
      <c r="D27" s="6"/>
      <c r="E27" s="6"/>
      <c r="F27" s="27">
        <f t="shared" si="22"/>
        <v>0</v>
      </c>
      <c r="G27" s="6"/>
      <c r="H27" s="19">
        <f t="shared" si="23"/>
        <v>0</v>
      </c>
      <c r="I27" s="6"/>
      <c r="J27" s="29">
        <f t="shared" si="24"/>
        <v>0</v>
      </c>
      <c r="K27" s="6"/>
      <c r="L27" s="19">
        <f t="shared" si="25"/>
        <v>0</v>
      </c>
      <c r="M27" s="6"/>
      <c r="N27" s="29">
        <f t="shared" si="26"/>
        <v>0</v>
      </c>
      <c r="O27" s="6"/>
      <c r="P27" s="7"/>
      <c r="Q27" s="6"/>
      <c r="R27" s="19">
        <f t="shared" si="27"/>
        <v>0</v>
      </c>
      <c r="S27" s="6"/>
      <c r="T27" s="19">
        <f t="shared" si="31"/>
        <v>0</v>
      </c>
      <c r="U27" s="6"/>
      <c r="V27" s="19">
        <f t="shared" si="29"/>
        <v>0</v>
      </c>
      <c r="W27" s="6"/>
      <c r="X27" s="19">
        <f t="shared" si="30"/>
        <v>0</v>
      </c>
      <c r="Y27" s="23">
        <f t="shared" si="21"/>
        <v>0</v>
      </c>
      <c r="Z27" s="6"/>
    </row>
    <row r="28" spans="1:26" x14ac:dyDescent="0.2">
      <c r="A28" s="5"/>
      <c r="B28" s="6"/>
      <c r="C28" s="6"/>
      <c r="D28" s="6"/>
      <c r="E28" s="6"/>
      <c r="F28" s="27">
        <f t="shared" si="22"/>
        <v>0</v>
      </c>
      <c r="G28" s="6"/>
      <c r="H28" s="19">
        <f t="shared" si="23"/>
        <v>0</v>
      </c>
      <c r="I28" s="6"/>
      <c r="J28" s="29">
        <f t="shared" si="24"/>
        <v>0</v>
      </c>
      <c r="K28" s="6"/>
      <c r="L28" s="19">
        <f t="shared" ref="L28:L33" si="32">IF(K28=0,,($K$9-K28)*$K$7*100/$K$9)</f>
        <v>0</v>
      </c>
      <c r="M28" s="6"/>
      <c r="N28" s="29">
        <f t="shared" si="26"/>
        <v>0</v>
      </c>
      <c r="O28" s="6"/>
      <c r="P28" s="7"/>
      <c r="Q28" s="6"/>
      <c r="R28" s="19">
        <f t="shared" si="27"/>
        <v>0</v>
      </c>
      <c r="S28" s="6"/>
      <c r="T28" s="19">
        <f t="shared" si="31"/>
        <v>0</v>
      </c>
      <c r="U28" s="6"/>
      <c r="V28" s="19">
        <f t="shared" si="29"/>
        <v>0</v>
      </c>
      <c r="W28" s="6"/>
      <c r="X28" s="29">
        <f t="shared" ref="X28:X33" si="33">IF(W28=0,,($M$9-W28)*$M$7*100/$M$9)</f>
        <v>0</v>
      </c>
      <c r="Y28" s="23">
        <f t="shared" si="21"/>
        <v>0</v>
      </c>
      <c r="Z28" s="6"/>
    </row>
    <row r="29" spans="1:26" x14ac:dyDescent="0.2">
      <c r="A29" s="5"/>
      <c r="B29" s="6"/>
      <c r="C29" s="6"/>
      <c r="D29" s="6"/>
      <c r="E29" s="6"/>
      <c r="F29" s="27">
        <f t="shared" si="22"/>
        <v>0</v>
      </c>
      <c r="G29" s="6"/>
      <c r="H29" s="19">
        <f t="shared" si="23"/>
        <v>0</v>
      </c>
      <c r="I29" s="6"/>
      <c r="J29" s="29">
        <f t="shared" si="24"/>
        <v>0</v>
      </c>
      <c r="K29" s="6"/>
      <c r="L29" s="19">
        <f t="shared" si="32"/>
        <v>0</v>
      </c>
      <c r="M29" s="6"/>
      <c r="N29" s="29">
        <f t="shared" si="26"/>
        <v>0</v>
      </c>
      <c r="O29" s="6"/>
      <c r="P29" s="7"/>
      <c r="Q29" s="6"/>
      <c r="R29" s="19">
        <f t="shared" si="27"/>
        <v>0</v>
      </c>
      <c r="S29" s="6"/>
      <c r="T29" s="19">
        <f t="shared" si="31"/>
        <v>0</v>
      </c>
      <c r="U29" s="6"/>
      <c r="V29" s="19">
        <f t="shared" si="29"/>
        <v>0</v>
      </c>
      <c r="W29" s="6"/>
      <c r="X29" s="29">
        <f t="shared" si="33"/>
        <v>0</v>
      </c>
      <c r="Y29" s="23">
        <f t="shared" si="21"/>
        <v>0</v>
      </c>
      <c r="Z29" s="6"/>
    </row>
    <row r="30" spans="1:26" x14ac:dyDescent="0.2">
      <c r="A30" s="5"/>
      <c r="B30" s="6"/>
      <c r="C30" s="6"/>
      <c r="D30" s="6"/>
      <c r="E30" s="6"/>
      <c r="F30" s="27">
        <f t="shared" si="22"/>
        <v>0</v>
      </c>
      <c r="G30" s="6"/>
      <c r="H30" s="19">
        <f t="shared" si="23"/>
        <v>0</v>
      </c>
      <c r="I30" s="6"/>
      <c r="J30" s="29">
        <f t="shared" si="24"/>
        <v>0</v>
      </c>
      <c r="K30" s="6"/>
      <c r="L30" s="19">
        <f t="shared" si="32"/>
        <v>0</v>
      </c>
      <c r="M30" s="6"/>
      <c r="N30" s="29">
        <f t="shared" si="26"/>
        <v>0</v>
      </c>
      <c r="O30" s="6"/>
      <c r="P30" s="7"/>
      <c r="Q30" s="6"/>
      <c r="R30" s="19">
        <f t="shared" si="27"/>
        <v>0</v>
      </c>
      <c r="S30" s="6"/>
      <c r="T30" s="19">
        <f t="shared" si="31"/>
        <v>0</v>
      </c>
      <c r="U30" s="6"/>
      <c r="V30" s="19">
        <f t="shared" si="29"/>
        <v>0</v>
      </c>
      <c r="W30" s="6"/>
      <c r="X30" s="29">
        <f t="shared" si="33"/>
        <v>0</v>
      </c>
      <c r="Y30" s="23">
        <f t="shared" si="21"/>
        <v>0</v>
      </c>
      <c r="Z30" s="6"/>
    </row>
    <row r="31" spans="1:26" x14ac:dyDescent="0.2">
      <c r="A31" s="5"/>
      <c r="B31" s="6"/>
      <c r="C31" s="6"/>
      <c r="D31" s="6"/>
      <c r="E31" s="6"/>
      <c r="F31" s="27">
        <f t="shared" si="22"/>
        <v>0</v>
      </c>
      <c r="G31" s="6"/>
      <c r="H31" s="6">
        <f t="shared" ref="H31:H33" si="34">IF(G31=0,,$E$9+1-G31)</f>
        <v>0</v>
      </c>
      <c r="I31" s="6"/>
      <c r="J31" s="29">
        <f t="shared" si="24"/>
        <v>0</v>
      </c>
      <c r="K31" s="6"/>
      <c r="L31" s="19">
        <f t="shared" si="32"/>
        <v>0</v>
      </c>
      <c r="M31" s="6"/>
      <c r="N31" s="29">
        <f t="shared" si="26"/>
        <v>0</v>
      </c>
      <c r="O31" s="6"/>
      <c r="P31" s="7"/>
      <c r="Q31" s="6"/>
      <c r="R31" s="19">
        <f t="shared" si="27"/>
        <v>0</v>
      </c>
      <c r="S31" s="6"/>
      <c r="T31" s="19">
        <f t="shared" si="31"/>
        <v>0</v>
      </c>
      <c r="U31" s="6"/>
      <c r="V31" s="19">
        <f t="shared" si="29"/>
        <v>0</v>
      </c>
      <c r="W31" s="6"/>
      <c r="X31" s="29">
        <f t="shared" si="33"/>
        <v>0</v>
      </c>
      <c r="Y31" s="23">
        <f t="shared" si="21"/>
        <v>0</v>
      </c>
      <c r="Z31" s="6"/>
    </row>
    <row r="32" spans="1:26" x14ac:dyDescent="0.2">
      <c r="A32" s="5"/>
      <c r="B32" s="6"/>
      <c r="C32" s="6"/>
      <c r="D32" s="6"/>
      <c r="E32" s="6"/>
      <c r="F32" s="27">
        <f t="shared" si="22"/>
        <v>0</v>
      </c>
      <c r="G32" s="6"/>
      <c r="H32" s="6">
        <f t="shared" si="34"/>
        <v>0</v>
      </c>
      <c r="I32" s="6"/>
      <c r="J32" s="29">
        <f t="shared" si="24"/>
        <v>0</v>
      </c>
      <c r="K32" s="6"/>
      <c r="L32" s="19">
        <f t="shared" si="32"/>
        <v>0</v>
      </c>
      <c r="M32" s="6"/>
      <c r="N32" s="29">
        <f t="shared" si="26"/>
        <v>0</v>
      </c>
      <c r="O32" s="6"/>
      <c r="P32" s="7"/>
      <c r="Q32" s="6"/>
      <c r="R32" s="19">
        <f t="shared" si="27"/>
        <v>0</v>
      </c>
      <c r="S32" s="6"/>
      <c r="T32" s="19">
        <f t="shared" si="31"/>
        <v>0</v>
      </c>
      <c r="U32" s="6"/>
      <c r="V32" s="19">
        <f t="shared" si="29"/>
        <v>0</v>
      </c>
      <c r="W32" s="6"/>
      <c r="X32" s="29">
        <f t="shared" si="33"/>
        <v>0</v>
      </c>
      <c r="Y32" s="23">
        <f t="shared" si="21"/>
        <v>0</v>
      </c>
      <c r="Z32" s="6"/>
    </row>
    <row r="33" spans="1:26" x14ac:dyDescent="0.2">
      <c r="A33" s="5"/>
      <c r="B33" s="6"/>
      <c r="C33" s="6"/>
      <c r="D33" s="6"/>
      <c r="E33" s="6"/>
      <c r="F33" s="27">
        <f t="shared" si="22"/>
        <v>0</v>
      </c>
      <c r="G33" s="6"/>
      <c r="H33" s="6">
        <f t="shared" si="34"/>
        <v>0</v>
      </c>
      <c r="I33" s="6"/>
      <c r="J33" s="29">
        <f t="shared" si="24"/>
        <v>0</v>
      </c>
      <c r="K33" s="6"/>
      <c r="L33" s="19">
        <f t="shared" si="32"/>
        <v>0</v>
      </c>
      <c r="M33" s="6"/>
      <c r="N33" s="29">
        <f t="shared" si="26"/>
        <v>0</v>
      </c>
      <c r="O33" s="6"/>
      <c r="P33" s="7"/>
      <c r="Q33" s="6"/>
      <c r="R33" s="19">
        <f t="shared" si="27"/>
        <v>0</v>
      </c>
      <c r="S33" s="6"/>
      <c r="T33" s="19">
        <f t="shared" si="31"/>
        <v>0</v>
      </c>
      <c r="U33" s="6"/>
      <c r="V33" s="19">
        <f t="shared" si="29"/>
        <v>0</v>
      </c>
      <c r="W33" s="6"/>
      <c r="X33" s="29">
        <f t="shared" si="33"/>
        <v>0</v>
      </c>
      <c r="Y33" s="23">
        <f t="shared" si="21"/>
        <v>0</v>
      </c>
      <c r="Z33" s="6"/>
    </row>
    <row r="34" spans="1:26" x14ac:dyDescent="0.2">
      <c r="A34" s="39" t="s">
        <v>11</v>
      </c>
      <c r="B34" s="39"/>
      <c r="C34" s="40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  <c r="M34">
        <f>COUNTA(M11:M33)</f>
        <v>0</v>
      </c>
    </row>
  </sheetData>
  <sortState xmlns:xlrd2="http://schemas.microsoft.com/office/spreadsheetml/2017/richdata2" ref="B11:Y19">
    <sortCondition descending="1" ref="Y11:Y19"/>
  </sortState>
  <mergeCells count="42">
    <mergeCell ref="A1:M1"/>
    <mergeCell ref="E6:F6"/>
    <mergeCell ref="G6:H6"/>
    <mergeCell ref="I6:J6"/>
    <mergeCell ref="K6:L6"/>
    <mergeCell ref="M6:N6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M9:N9"/>
    <mergeCell ref="O6:P6"/>
    <mergeCell ref="O7:P7"/>
    <mergeCell ref="O8:P8"/>
    <mergeCell ref="O9:P9"/>
    <mergeCell ref="M7:N7"/>
    <mergeCell ref="M8:N8"/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J11" activePane="bottomRight" state="frozenSplit"/>
      <selection activeCell="D1" sqref="D1"/>
      <selection pane="topRight" activeCell="D1" sqref="D1"/>
      <selection pane="bottomLeft" activeCell="A10" sqref="A10"/>
      <selection pane="bottomRight" activeCell="U4" sqref="U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6.1640625" bestFit="1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6" max="16" width="18.33203125" bestFit="1" customWidth="1"/>
    <col min="17" max="17" width="15.5" bestFit="1" customWidth="1"/>
    <col min="18" max="18" width="19.6640625" bestFit="1" customWidth="1"/>
  </cols>
  <sheetData>
    <row r="1" spans="1:22" ht="31" x14ac:dyDescent="0.35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22" x14ac:dyDescent="0.2">
      <c r="E2" s="44" t="s">
        <v>15</v>
      </c>
      <c r="F2" s="44"/>
      <c r="G2" s="14">
        <f>COUNTA(B11:B28)</f>
        <v>3</v>
      </c>
    </row>
    <row r="3" spans="1:22" x14ac:dyDescent="0.2">
      <c r="B3" s="2"/>
      <c r="E3" s="44" t="s">
        <v>17</v>
      </c>
      <c r="F3" s="44"/>
      <c r="G3" s="14">
        <v>8</v>
      </c>
    </row>
    <row r="4" spans="1:22" x14ac:dyDescent="0.2">
      <c r="B4" s="2"/>
      <c r="C4" s="3"/>
    </row>
    <row r="6" spans="1:22" x14ac:dyDescent="0.2">
      <c r="D6" s="1" t="s">
        <v>0</v>
      </c>
      <c r="E6" s="35" t="s">
        <v>96</v>
      </c>
      <c r="F6" s="35"/>
      <c r="G6" s="35" t="s">
        <v>126</v>
      </c>
      <c r="H6" s="35"/>
      <c r="I6" s="35" t="s">
        <v>155</v>
      </c>
      <c r="J6" s="35"/>
      <c r="K6" s="35" t="s">
        <v>173</v>
      </c>
      <c r="L6" s="35"/>
      <c r="M6" s="35"/>
      <c r="N6" s="35"/>
      <c r="O6" s="35"/>
      <c r="P6" s="35"/>
      <c r="Q6" s="35"/>
      <c r="R6" s="35"/>
    </row>
    <row r="7" spans="1:22" x14ac:dyDescent="0.2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2</v>
      </c>
      <c r="L7" s="37"/>
      <c r="M7" s="36"/>
      <c r="N7" s="37"/>
      <c r="O7" s="36"/>
      <c r="P7" s="37"/>
      <c r="Q7" s="36"/>
      <c r="R7" s="37"/>
    </row>
    <row r="8" spans="1:22" x14ac:dyDescent="0.2">
      <c r="D8" s="1" t="s">
        <v>1</v>
      </c>
      <c r="E8" s="38" t="s">
        <v>65</v>
      </c>
      <c r="F8" s="38"/>
      <c r="G8" s="38">
        <v>45948</v>
      </c>
      <c r="H8" s="38"/>
      <c r="I8" s="38">
        <v>45970</v>
      </c>
      <c r="J8" s="38"/>
      <c r="K8" s="38">
        <v>45984</v>
      </c>
      <c r="L8" s="38"/>
      <c r="M8" s="38"/>
      <c r="N8" s="38"/>
      <c r="O8" s="38"/>
      <c r="P8" s="38"/>
      <c r="Q8" s="38"/>
      <c r="R8" s="38"/>
      <c r="U8" s="14"/>
    </row>
    <row r="9" spans="1:22" x14ac:dyDescent="0.2">
      <c r="D9" s="1" t="s">
        <v>2</v>
      </c>
      <c r="E9" s="35">
        <v>34</v>
      </c>
      <c r="F9" s="35"/>
      <c r="G9" s="35">
        <v>206</v>
      </c>
      <c r="H9" s="35"/>
      <c r="I9" s="35">
        <v>98</v>
      </c>
      <c r="J9" s="35"/>
      <c r="K9" s="35">
        <v>2</v>
      </c>
      <c r="L9" s="35"/>
      <c r="M9" s="35"/>
      <c r="N9" s="35"/>
      <c r="O9" s="35"/>
      <c r="P9" s="35"/>
      <c r="Q9" s="35"/>
      <c r="R9" s="35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2">
      <c r="A11" s="5">
        <f t="shared" ref="A11:A19" si="0">T11</f>
        <v>1</v>
      </c>
      <c r="B11" s="13" t="s">
        <v>97</v>
      </c>
      <c r="C11" s="13" t="s">
        <v>98</v>
      </c>
      <c r="D11" s="13" t="s">
        <v>54</v>
      </c>
      <c r="E11" s="13">
        <v>7</v>
      </c>
      <c r="F11" s="19">
        <f>IF(E11=0,,($E$9-E11)*$E$7*100/$E$9)</f>
        <v>158.8235294117647</v>
      </c>
      <c r="G11" s="6">
        <v>37</v>
      </c>
      <c r="H11" s="7">
        <f>IF(G11=0,,($G$9-G11)*$G$7*100/$G$9)</f>
        <v>410.19417475728153</v>
      </c>
      <c r="I11" s="6">
        <v>40</v>
      </c>
      <c r="J11" s="7">
        <f>IF(I11=0,,($I$9-I11)*$I$7*100/$I$9)</f>
        <v>295.91836734693879</v>
      </c>
      <c r="K11" s="6">
        <v>1</v>
      </c>
      <c r="L11" s="7">
        <f>IF(K11=0,,($K$9-K11)*$K$7*100/$K$9)</f>
        <v>100</v>
      </c>
      <c r="M11" s="6"/>
      <c r="N11" s="7">
        <f>IF(M11=0,,($M$9-M11)*$M$7*100/$M$9)</f>
        <v>0</v>
      </c>
      <c r="O11" s="6"/>
      <c r="P11" s="7">
        <f>IF(O11=0,,($M$9-O11)*$M$7*100/$M$9)</f>
        <v>0</v>
      </c>
      <c r="Q11" s="6"/>
      <c r="R11" s="7">
        <f>IF(Q11=0,,($Q$9-Q11)*$Q$7*100/$Q$9)</f>
        <v>0</v>
      </c>
      <c r="S11" s="8">
        <f>SUM(F11,H11,J11,N11,L11,N11,R11)</f>
        <v>964.93607151598508</v>
      </c>
      <c r="T11" s="6">
        <f t="shared" ref="T11:T22" si="1">ROW(B11)-10</f>
        <v>1</v>
      </c>
      <c r="U11" s="6">
        <f>COUNTA(E11,K11,G11,I11,#REF!,#REF!)</f>
        <v>6</v>
      </c>
      <c r="V11" s="16">
        <f t="shared" ref="V11:V19" si="2">U11/$G$3</f>
        <v>0.75</v>
      </c>
    </row>
    <row r="12" spans="1:22" x14ac:dyDescent="0.2">
      <c r="A12" s="5">
        <f t="shared" si="0"/>
        <v>2</v>
      </c>
      <c r="B12" s="13" t="s">
        <v>127</v>
      </c>
      <c r="C12" s="13" t="s">
        <v>128</v>
      </c>
      <c r="D12" s="13" t="s">
        <v>54</v>
      </c>
      <c r="E12" s="13"/>
      <c r="F12" s="19">
        <f>IF(E12=0,,($E$9-E12)*$E$7*100/$E$9)</f>
        <v>0</v>
      </c>
      <c r="G12" s="6">
        <v>121</v>
      </c>
      <c r="H12" s="7">
        <f>IF(G12=0,,($G$9-G12)*$G$7*100/$G$9)</f>
        <v>206.3106796116505</v>
      </c>
      <c r="I12" s="6"/>
      <c r="J12" s="7">
        <f>IF(I12=0,,($I$9-I12)*$I$7*100/$I$9)</f>
        <v>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6"/>
      <c r="P12" s="7">
        <f>IF(O12=0,,($M$9-O12)*$M$7*100/$M$9)</f>
        <v>0</v>
      </c>
      <c r="Q12" s="6"/>
      <c r="R12" s="7">
        <f>IF(Q12=0,,($Q$9-Q12)*$Q$7*100/$Q$9)</f>
        <v>0</v>
      </c>
      <c r="S12" s="8">
        <f>SUM(F12,H12,J12,N12,L12,N12,R12)</f>
        <v>206.3106796116505</v>
      </c>
      <c r="T12" s="6">
        <f t="shared" si="1"/>
        <v>2</v>
      </c>
      <c r="U12" s="6">
        <f>COUNTA(E12,K12,G12,I12,#REF!,#REF!)</f>
        <v>3</v>
      </c>
      <c r="V12" s="16">
        <f t="shared" si="2"/>
        <v>0.375</v>
      </c>
    </row>
    <row r="13" spans="1:22" x14ac:dyDescent="0.2">
      <c r="A13" s="5">
        <f t="shared" si="0"/>
        <v>3</v>
      </c>
      <c r="B13" s="13" t="s">
        <v>89</v>
      </c>
      <c r="C13" s="13" t="s">
        <v>189</v>
      </c>
      <c r="D13" s="13" t="s">
        <v>54</v>
      </c>
      <c r="E13" s="13"/>
      <c r="F13" s="19">
        <f>IF(E13=0,,($E$9-E13)*$E$7*100/$E$9)</f>
        <v>0</v>
      </c>
      <c r="G13" s="6"/>
      <c r="H13" s="7">
        <f>IF(G13=0,,($G$9-G13)*$G$7*100/$G$9)</f>
        <v>0</v>
      </c>
      <c r="I13" s="6"/>
      <c r="J13" s="7">
        <f>IF(I13=0,,($I$9-I13)*$I$7*100/$I$9)</f>
        <v>0</v>
      </c>
      <c r="K13" s="6">
        <v>2</v>
      </c>
      <c r="L13" s="7">
        <f>100/2</f>
        <v>50</v>
      </c>
      <c r="M13" s="6"/>
      <c r="N13" s="7">
        <f>IF(M13=0,,($M$9-M13)*$M$7*100/$M$9)</f>
        <v>0</v>
      </c>
      <c r="O13" s="6"/>
      <c r="P13" s="7">
        <f>IF(O13=0,,($M$9-O13)*$M$7*100/$M$9)</f>
        <v>0</v>
      </c>
      <c r="Q13" s="6"/>
      <c r="R13" s="7">
        <f>IF(Q13=0,,($Q$9-Q13)*$Q$7*100/$Q$9)</f>
        <v>0</v>
      </c>
      <c r="S13" s="8">
        <f>SUM(F13,H13,J13,N13,L13,N13,R13)</f>
        <v>50</v>
      </c>
      <c r="T13" s="6">
        <f t="shared" si="1"/>
        <v>3</v>
      </c>
      <c r="U13" s="6">
        <f>COUNTA(E13,K13,G13,I13,#REF!,#REF!)</f>
        <v>3</v>
      </c>
      <c r="V13" s="16">
        <f t="shared" si="2"/>
        <v>0.375</v>
      </c>
    </row>
    <row r="14" spans="1:22" x14ac:dyDescent="0.2">
      <c r="A14" s="5">
        <f t="shared" si="0"/>
        <v>4</v>
      </c>
      <c r="B14" s="13"/>
      <c r="C14" s="13"/>
      <c r="D14" s="13"/>
      <c r="E14" s="13"/>
      <c r="F14" s="19">
        <f>IF(E14=0,,($E$9-E14)*$E$7*100/$E$9)</f>
        <v>0</v>
      </c>
      <c r="G14" s="6"/>
      <c r="H14" s="7">
        <f>IF(G14=0,,($G$9-G14)*$G$7*100/$G$9)</f>
        <v>0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/>
      <c r="P14" s="7">
        <f>IF(O14=0,,($M$9-O14)*$M$7*100/$M$9)</f>
        <v>0</v>
      </c>
      <c r="Q14" s="6"/>
      <c r="R14" s="7">
        <f>IF(Q14=0,,($Q$9-Q14)*$Q$7*100/$Q$9)</f>
        <v>0</v>
      </c>
      <c r="S14" s="8">
        <f>SUM(F14,H14,J14,N14,L14,N14,R14)</f>
        <v>0</v>
      </c>
      <c r="T14" s="6">
        <f t="shared" si="1"/>
        <v>4</v>
      </c>
      <c r="U14" s="6">
        <f>COUNTA(E14,K14,G14,I14,#REF!,#REF!)</f>
        <v>2</v>
      </c>
      <c r="V14" s="16">
        <f t="shared" si="2"/>
        <v>0.25</v>
      </c>
    </row>
    <row r="15" spans="1:22" x14ac:dyDescent="0.2">
      <c r="A15" s="5">
        <f t="shared" si="0"/>
        <v>5</v>
      </c>
      <c r="B15" s="13"/>
      <c r="C15" s="13"/>
      <c r="D15" s="13"/>
      <c r="E15" s="13"/>
      <c r="F15" s="19">
        <f t="shared" ref="F15:F22" si="3">IF(E15=0,,($E$9-E15)*$E$7*100/$E$9)</f>
        <v>0</v>
      </c>
      <c r="G15" s="6"/>
      <c r="H15" s="7">
        <f t="shared" ref="H15:H22" si="4">IF(G15=0,,($G$9-G15)*$G$7*100/$G$9)</f>
        <v>0</v>
      </c>
      <c r="I15" s="6"/>
      <c r="J15" s="7">
        <f t="shared" ref="J15:J22" si="5">IF(I15=0,,($I$9-I15)*$I$7*100/$I$9)</f>
        <v>0</v>
      </c>
      <c r="K15" s="6"/>
      <c r="L15" s="7">
        <v>0</v>
      </c>
      <c r="M15" s="6"/>
      <c r="N15" s="7">
        <f t="shared" ref="N15:N19" si="6">IF(M15=0,,($M$9-M15)*$M$7*100/$M$9)</f>
        <v>0</v>
      </c>
      <c r="O15" s="6"/>
      <c r="P15" s="7">
        <f t="shared" ref="P15:P22" si="7">IF(O15=0,,($M$9-O15)*$M$7*100/$M$9)</f>
        <v>0</v>
      </c>
      <c r="Q15" s="6"/>
      <c r="R15" s="7">
        <f t="shared" ref="R15:R22" si="8">IF(Q15=0,,($Q$9-Q15)*$Q$7*100/$Q$9)</f>
        <v>0</v>
      </c>
      <c r="S15" s="8">
        <f t="shared" ref="S15:S22" si="9">SUM(F15,H15,J15,N15,L15,N15,R15)</f>
        <v>0</v>
      </c>
      <c r="T15" s="6">
        <f t="shared" si="1"/>
        <v>5</v>
      </c>
      <c r="U15" s="6">
        <f>COUNTA(E15,K15,G15,I15,#REF!,#REF!)</f>
        <v>2</v>
      </c>
      <c r="V15" s="16">
        <f t="shared" si="2"/>
        <v>0.25</v>
      </c>
    </row>
    <row r="16" spans="1:22" x14ac:dyDescent="0.2">
      <c r="A16" s="5">
        <f t="shared" si="0"/>
        <v>6</v>
      </c>
      <c r="B16" s="13"/>
      <c r="C16" s="13"/>
      <c r="D16" s="13"/>
      <c r="E16" s="13"/>
      <c r="F16" s="19">
        <f t="shared" si="3"/>
        <v>0</v>
      </c>
      <c r="G16" s="6"/>
      <c r="H16" s="7">
        <f t="shared" si="4"/>
        <v>0</v>
      </c>
      <c r="I16" s="6"/>
      <c r="J16" s="7">
        <f t="shared" si="5"/>
        <v>0</v>
      </c>
      <c r="K16" s="6"/>
      <c r="L16" s="7">
        <f t="shared" ref="L16:L22" si="10">IF(K16=0,,($K$9-K16)*$K$7*100/$K$9)</f>
        <v>0</v>
      </c>
      <c r="M16" s="6"/>
      <c r="N16" s="7">
        <f t="shared" si="6"/>
        <v>0</v>
      </c>
      <c r="O16" s="6"/>
      <c r="P16" s="7">
        <f t="shared" si="7"/>
        <v>0</v>
      </c>
      <c r="Q16" s="6"/>
      <c r="R16" s="7">
        <f t="shared" si="8"/>
        <v>0</v>
      </c>
      <c r="S16" s="8">
        <f t="shared" si="9"/>
        <v>0</v>
      </c>
      <c r="T16" s="6">
        <f t="shared" si="1"/>
        <v>6</v>
      </c>
      <c r="U16" s="6">
        <f>COUNTA(E16,K16,G16,I16,#REF!,#REF!)</f>
        <v>2</v>
      </c>
      <c r="V16" s="16">
        <f t="shared" si="2"/>
        <v>0.25</v>
      </c>
    </row>
    <row r="17" spans="1:22" x14ac:dyDescent="0.2">
      <c r="A17" s="5">
        <f t="shared" si="0"/>
        <v>7</v>
      </c>
      <c r="B17" s="13"/>
      <c r="C17" s="13"/>
      <c r="D17" s="13"/>
      <c r="E17" s="13"/>
      <c r="F17" s="19">
        <f t="shared" si="3"/>
        <v>0</v>
      </c>
      <c r="G17" s="6"/>
      <c r="H17" s="7">
        <f t="shared" si="4"/>
        <v>0</v>
      </c>
      <c r="I17" s="6"/>
      <c r="J17" s="7">
        <f t="shared" si="5"/>
        <v>0</v>
      </c>
      <c r="K17" s="6"/>
      <c r="L17" s="7">
        <f t="shared" si="10"/>
        <v>0</v>
      </c>
      <c r="M17" s="6"/>
      <c r="N17" s="7">
        <f t="shared" si="6"/>
        <v>0</v>
      </c>
      <c r="O17" s="6"/>
      <c r="P17" s="7">
        <f t="shared" si="7"/>
        <v>0</v>
      </c>
      <c r="Q17" s="6"/>
      <c r="R17" s="7">
        <f t="shared" si="8"/>
        <v>0</v>
      </c>
      <c r="S17" s="8">
        <f t="shared" si="9"/>
        <v>0</v>
      </c>
      <c r="T17" s="6">
        <f t="shared" si="1"/>
        <v>7</v>
      </c>
      <c r="U17" s="6">
        <f>COUNTA(E17,K17,G17,I17,#REF!,#REF!)</f>
        <v>2</v>
      </c>
      <c r="V17" s="16">
        <f t="shared" si="2"/>
        <v>0.25</v>
      </c>
    </row>
    <row r="18" spans="1:22" x14ac:dyDescent="0.2">
      <c r="A18" s="5">
        <f t="shared" si="0"/>
        <v>8</v>
      </c>
      <c r="B18" s="13"/>
      <c r="C18" s="13"/>
      <c r="D18" s="13"/>
      <c r="E18" s="13"/>
      <c r="F18" s="19">
        <f t="shared" si="3"/>
        <v>0</v>
      </c>
      <c r="G18" s="6"/>
      <c r="H18" s="7">
        <f t="shared" si="4"/>
        <v>0</v>
      </c>
      <c r="I18" s="6"/>
      <c r="J18" s="7">
        <f t="shared" si="5"/>
        <v>0</v>
      </c>
      <c r="K18" s="6"/>
      <c r="L18" s="7">
        <f t="shared" si="10"/>
        <v>0</v>
      </c>
      <c r="M18" s="6"/>
      <c r="N18" s="7">
        <f t="shared" si="6"/>
        <v>0</v>
      </c>
      <c r="O18" s="6"/>
      <c r="P18" s="7">
        <f t="shared" si="7"/>
        <v>0</v>
      </c>
      <c r="Q18" s="6"/>
      <c r="R18" s="7">
        <f t="shared" si="8"/>
        <v>0</v>
      </c>
      <c r="S18" s="8">
        <f t="shared" si="9"/>
        <v>0</v>
      </c>
      <c r="T18" s="6">
        <f t="shared" si="1"/>
        <v>8</v>
      </c>
      <c r="U18" s="6">
        <f>COUNTA(E18,K18,G18,I18,#REF!,#REF!)</f>
        <v>2</v>
      </c>
      <c r="V18" s="16">
        <f t="shared" si="2"/>
        <v>0.25</v>
      </c>
    </row>
    <row r="19" spans="1:22" x14ac:dyDescent="0.2">
      <c r="A19" s="5">
        <f t="shared" si="0"/>
        <v>9</v>
      </c>
      <c r="B19" s="13"/>
      <c r="C19" s="13"/>
      <c r="D19" s="13"/>
      <c r="E19" s="13"/>
      <c r="F19" s="19">
        <f t="shared" si="3"/>
        <v>0</v>
      </c>
      <c r="G19" s="6"/>
      <c r="H19" s="7">
        <f t="shared" si="4"/>
        <v>0</v>
      </c>
      <c r="I19" s="6"/>
      <c r="J19" s="7">
        <f t="shared" si="5"/>
        <v>0</v>
      </c>
      <c r="K19" s="6"/>
      <c r="L19" s="7">
        <f t="shared" si="10"/>
        <v>0</v>
      </c>
      <c r="M19" s="6"/>
      <c r="N19" s="7">
        <f t="shared" si="6"/>
        <v>0</v>
      </c>
      <c r="O19" s="6"/>
      <c r="P19" s="7">
        <f t="shared" si="7"/>
        <v>0</v>
      </c>
      <c r="Q19" s="6"/>
      <c r="R19" s="7">
        <f t="shared" si="8"/>
        <v>0</v>
      </c>
      <c r="S19" s="8">
        <f t="shared" si="9"/>
        <v>0</v>
      </c>
      <c r="T19" s="6">
        <f t="shared" si="1"/>
        <v>9</v>
      </c>
      <c r="U19" s="6">
        <f>COUNTA(E19,K19,G19,I19,#REF!,#REF!)</f>
        <v>2</v>
      </c>
      <c r="V19" s="16">
        <f t="shared" si="2"/>
        <v>0.25</v>
      </c>
    </row>
    <row r="20" spans="1:22" x14ac:dyDescent="0.2">
      <c r="A20" s="5">
        <f t="shared" ref="A20:A22" si="11">N20</f>
        <v>0</v>
      </c>
      <c r="B20" s="13"/>
      <c r="C20" s="13"/>
      <c r="D20" s="13"/>
      <c r="E20" s="13"/>
      <c r="F20" s="19">
        <f t="shared" si="3"/>
        <v>0</v>
      </c>
      <c r="G20" s="6"/>
      <c r="H20" s="7">
        <f t="shared" si="4"/>
        <v>0</v>
      </c>
      <c r="I20" s="6"/>
      <c r="J20" s="7">
        <f t="shared" si="5"/>
        <v>0</v>
      </c>
      <c r="K20" s="6"/>
      <c r="L20" s="7">
        <f t="shared" si="10"/>
        <v>0</v>
      </c>
      <c r="M20" s="8"/>
      <c r="N20" s="6"/>
      <c r="O20" s="6"/>
      <c r="P20" s="7">
        <f t="shared" si="7"/>
        <v>0</v>
      </c>
      <c r="Q20" s="6"/>
      <c r="R20" s="7">
        <f t="shared" si="8"/>
        <v>0</v>
      </c>
      <c r="S20" s="8">
        <f t="shared" si="9"/>
        <v>0</v>
      </c>
      <c r="T20" s="6">
        <f t="shared" si="1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2">
      <c r="A21" s="5">
        <f t="shared" si="11"/>
        <v>0</v>
      </c>
      <c r="B21" s="13"/>
      <c r="C21" s="13"/>
      <c r="D21" s="13"/>
      <c r="E21" s="13"/>
      <c r="F21" s="19">
        <f t="shared" si="3"/>
        <v>0</v>
      </c>
      <c r="G21" s="6"/>
      <c r="H21" s="7">
        <f t="shared" si="4"/>
        <v>0</v>
      </c>
      <c r="I21" s="6"/>
      <c r="J21" s="7">
        <f t="shared" si="5"/>
        <v>0</v>
      </c>
      <c r="K21" s="6"/>
      <c r="L21" s="7">
        <f t="shared" si="10"/>
        <v>0</v>
      </c>
      <c r="M21" s="8"/>
      <c r="N21" s="6"/>
      <c r="O21" s="6"/>
      <c r="P21" s="7">
        <f t="shared" si="7"/>
        <v>0</v>
      </c>
      <c r="Q21" s="6"/>
      <c r="R21" s="7">
        <f t="shared" si="8"/>
        <v>0</v>
      </c>
      <c r="S21" s="8">
        <f t="shared" si="9"/>
        <v>0</v>
      </c>
      <c r="T21" s="6">
        <f t="shared" si="1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2">
      <c r="A22" s="5">
        <f t="shared" si="11"/>
        <v>0</v>
      </c>
      <c r="B22" s="13"/>
      <c r="C22" s="13"/>
      <c r="D22" s="13"/>
      <c r="E22" s="13"/>
      <c r="F22" s="19">
        <f t="shared" si="3"/>
        <v>0</v>
      </c>
      <c r="G22" s="6"/>
      <c r="H22" s="7">
        <f t="shared" si="4"/>
        <v>0</v>
      </c>
      <c r="I22" s="6"/>
      <c r="J22" s="7">
        <f t="shared" si="5"/>
        <v>0</v>
      </c>
      <c r="K22" s="6"/>
      <c r="L22" s="7">
        <f t="shared" si="10"/>
        <v>0</v>
      </c>
      <c r="M22" s="8"/>
      <c r="N22" s="6"/>
      <c r="O22" s="6"/>
      <c r="P22" s="7">
        <f t="shared" si="7"/>
        <v>0</v>
      </c>
      <c r="Q22" s="6"/>
      <c r="R22" s="7">
        <f t="shared" si="8"/>
        <v>0</v>
      </c>
      <c r="S22" s="8">
        <f t="shared" si="9"/>
        <v>0</v>
      </c>
      <c r="T22" s="6">
        <f t="shared" si="1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2">
      <c r="A23" s="42" t="s">
        <v>11</v>
      </c>
      <c r="B23" s="42"/>
      <c r="C23" s="43"/>
      <c r="E23">
        <f>COUNTA(E11:E22)</f>
        <v>1</v>
      </c>
      <c r="G23">
        <f>COUNTA(G11:G22)</f>
        <v>2</v>
      </c>
      <c r="I23">
        <f>COUNTA(I11:I22)</f>
        <v>1</v>
      </c>
      <c r="K23">
        <f>COUNTA(K11:K22)</f>
        <v>2</v>
      </c>
    </row>
    <row r="24" spans="1:22" x14ac:dyDescent="0.2">
      <c r="A24" s="41" t="s">
        <v>19</v>
      </c>
      <c r="B24" s="42"/>
      <c r="C24" s="43"/>
      <c r="E24" s="15">
        <f>E23/$G$2</f>
        <v>0.33333333333333331</v>
      </c>
      <c r="G24" s="15">
        <f>G23/$G$2</f>
        <v>0.66666666666666663</v>
      </c>
      <c r="I24" s="15">
        <f>I23/$G$2</f>
        <v>0.33333333333333331</v>
      </c>
      <c r="K24" s="15">
        <f>K23/$G$2</f>
        <v>0.66666666666666663</v>
      </c>
    </row>
    <row r="29" spans="1:22" x14ac:dyDescent="0.2">
      <c r="R29" t="s">
        <v>12</v>
      </c>
    </row>
    <row r="30" spans="1:22" x14ac:dyDescent="0.2">
      <c r="R30" t="s">
        <v>12</v>
      </c>
    </row>
    <row r="31" spans="1:22" x14ac:dyDescent="0.2">
      <c r="R31" t="s">
        <v>12</v>
      </c>
    </row>
    <row r="32" spans="1:22" x14ac:dyDescent="0.2">
      <c r="R32" t="s">
        <v>12</v>
      </c>
    </row>
    <row r="33" spans="18:18" x14ac:dyDescent="0.2">
      <c r="R33" t="s">
        <v>12</v>
      </c>
    </row>
    <row r="34" spans="18:18" x14ac:dyDescent="0.2">
      <c r="R34" t="s">
        <v>12</v>
      </c>
    </row>
    <row r="35" spans="18:18" x14ac:dyDescent="0.2">
      <c r="R35" t="s">
        <v>12</v>
      </c>
    </row>
    <row r="36" spans="18:18" x14ac:dyDescent="0.2">
      <c r="R36" t="s">
        <v>12</v>
      </c>
    </row>
    <row r="37" spans="18:18" x14ac:dyDescent="0.2">
      <c r="R37" t="s">
        <v>12</v>
      </c>
    </row>
    <row r="38" spans="18:18" x14ac:dyDescent="0.2">
      <c r="R38" t="s">
        <v>12</v>
      </c>
    </row>
    <row r="39" spans="18:18" x14ac:dyDescent="0.2">
      <c r="R39" t="s">
        <v>12</v>
      </c>
    </row>
    <row r="40" spans="18:18" x14ac:dyDescent="0.2">
      <c r="R40" t="s">
        <v>12</v>
      </c>
    </row>
    <row r="41" spans="18:18" x14ac:dyDescent="0.2">
      <c r="R41" t="s">
        <v>12</v>
      </c>
    </row>
    <row r="42" spans="18:18" x14ac:dyDescent="0.2">
      <c r="R42" t="s">
        <v>12</v>
      </c>
    </row>
    <row r="43" spans="18:18" x14ac:dyDescent="0.2">
      <c r="R43" t="s">
        <v>12</v>
      </c>
    </row>
    <row r="44" spans="18:18" x14ac:dyDescent="0.2">
      <c r="R44" t="s">
        <v>12</v>
      </c>
    </row>
    <row r="45" spans="18:18" x14ac:dyDescent="0.2">
      <c r="R45" t="s">
        <v>12</v>
      </c>
    </row>
    <row r="46" spans="18:18" x14ac:dyDescent="0.2">
      <c r="R46" t="s">
        <v>12</v>
      </c>
    </row>
    <row r="47" spans="18:18" x14ac:dyDescent="0.2">
      <c r="R47" t="s">
        <v>12</v>
      </c>
    </row>
    <row r="48" spans="18:18" x14ac:dyDescent="0.2">
      <c r="R48" t="s">
        <v>12</v>
      </c>
    </row>
    <row r="49" spans="18:18" x14ac:dyDescent="0.2">
      <c r="R49" t="s">
        <v>12</v>
      </c>
    </row>
    <row r="50" spans="18:18" x14ac:dyDescent="0.2">
      <c r="R50" t="s">
        <v>12</v>
      </c>
    </row>
    <row r="51" spans="18:18" x14ac:dyDescent="0.2">
      <c r="R51" t="s">
        <v>12</v>
      </c>
    </row>
    <row r="52" spans="18:18" x14ac:dyDescent="0.2">
      <c r="R52" t="s">
        <v>12</v>
      </c>
    </row>
    <row r="53" spans="18:18" x14ac:dyDescent="0.2">
      <c r="R53" t="s">
        <v>12</v>
      </c>
    </row>
    <row r="54" spans="18:18" x14ac:dyDescent="0.2">
      <c r="R54" t="s">
        <v>12</v>
      </c>
    </row>
    <row r="55" spans="18:18" x14ac:dyDescent="0.2">
      <c r="R55" t="s">
        <v>12</v>
      </c>
    </row>
    <row r="56" spans="18:18" x14ac:dyDescent="0.2">
      <c r="R56" t="s">
        <v>12</v>
      </c>
    </row>
    <row r="57" spans="18:18" x14ac:dyDescent="0.2">
      <c r="R57" t="s">
        <v>12</v>
      </c>
    </row>
    <row r="58" spans="18:18" x14ac:dyDescent="0.2">
      <c r="R58" t="s">
        <v>12</v>
      </c>
    </row>
    <row r="59" spans="18:18" x14ac:dyDescent="0.2">
      <c r="R59" t="s">
        <v>12</v>
      </c>
    </row>
    <row r="60" spans="18:18" x14ac:dyDescent="0.2">
      <c r="R60" t="s">
        <v>12</v>
      </c>
    </row>
    <row r="61" spans="18:18" x14ac:dyDescent="0.2">
      <c r="R61" t="s">
        <v>12</v>
      </c>
    </row>
    <row r="62" spans="18:18" x14ac:dyDescent="0.2">
      <c r="R62" t="s">
        <v>12</v>
      </c>
    </row>
    <row r="63" spans="18:18" x14ac:dyDescent="0.2">
      <c r="R63" t="s">
        <v>12</v>
      </c>
    </row>
    <row r="64" spans="18:18" x14ac:dyDescent="0.2">
      <c r="R64" t="s">
        <v>12</v>
      </c>
    </row>
    <row r="65" spans="18:18" x14ac:dyDescent="0.2">
      <c r="R65" t="s">
        <v>12</v>
      </c>
    </row>
    <row r="66" spans="18:18" x14ac:dyDescent="0.2">
      <c r="R66" t="s">
        <v>12</v>
      </c>
    </row>
    <row r="67" spans="18:18" x14ac:dyDescent="0.2">
      <c r="R67" t="s">
        <v>12</v>
      </c>
    </row>
    <row r="68" spans="18:18" x14ac:dyDescent="0.2">
      <c r="R68" t="s">
        <v>12</v>
      </c>
    </row>
    <row r="69" spans="18:18" x14ac:dyDescent="0.2">
      <c r="R69" t="s">
        <v>12</v>
      </c>
    </row>
    <row r="70" spans="18:18" x14ac:dyDescent="0.2">
      <c r="R70" t="s">
        <v>12</v>
      </c>
    </row>
    <row r="71" spans="18:18" x14ac:dyDescent="0.2">
      <c r="R71" t="s">
        <v>12</v>
      </c>
    </row>
    <row r="72" spans="18:18" x14ac:dyDescent="0.2">
      <c r="R72" t="s">
        <v>12</v>
      </c>
    </row>
    <row r="73" spans="18:18" x14ac:dyDescent="0.2">
      <c r="R73" t="s">
        <v>12</v>
      </c>
    </row>
    <row r="74" spans="18:18" x14ac:dyDescent="0.2">
      <c r="R74" t="s">
        <v>12</v>
      </c>
    </row>
    <row r="75" spans="18:18" x14ac:dyDescent="0.2">
      <c r="R75" t="s">
        <v>12</v>
      </c>
    </row>
    <row r="76" spans="18:18" x14ac:dyDescent="0.2">
      <c r="R76" t="s">
        <v>12</v>
      </c>
    </row>
    <row r="77" spans="18:18" x14ac:dyDescent="0.2">
      <c r="R77" t="s">
        <v>12</v>
      </c>
    </row>
    <row r="78" spans="18:18" x14ac:dyDescent="0.2">
      <c r="R78" t="s">
        <v>12</v>
      </c>
    </row>
    <row r="79" spans="18:18" x14ac:dyDescent="0.2">
      <c r="R79" t="s">
        <v>12</v>
      </c>
    </row>
    <row r="80" spans="18:18" x14ac:dyDescent="0.2">
      <c r="R80" t="s">
        <v>12</v>
      </c>
    </row>
    <row r="81" spans="18:18" x14ac:dyDescent="0.2">
      <c r="R81" t="s">
        <v>12</v>
      </c>
    </row>
    <row r="82" spans="18:18" x14ac:dyDescent="0.2">
      <c r="R82" t="s">
        <v>12</v>
      </c>
    </row>
    <row r="83" spans="18:18" x14ac:dyDescent="0.2">
      <c r="R83" t="s">
        <v>12</v>
      </c>
    </row>
    <row r="84" spans="18:18" x14ac:dyDescent="0.2">
      <c r="R84" t="s">
        <v>12</v>
      </c>
    </row>
    <row r="85" spans="18:18" x14ac:dyDescent="0.2">
      <c r="R85" t="s">
        <v>12</v>
      </c>
    </row>
    <row r="86" spans="18:18" x14ac:dyDescent="0.2">
      <c r="R86" t="s">
        <v>12</v>
      </c>
    </row>
    <row r="87" spans="18:18" x14ac:dyDescent="0.2">
      <c r="R87" t="s">
        <v>12</v>
      </c>
    </row>
    <row r="88" spans="18:18" x14ac:dyDescent="0.2">
      <c r="R88" t="s">
        <v>12</v>
      </c>
    </row>
    <row r="89" spans="18:18" x14ac:dyDescent="0.2">
      <c r="R89" t="s">
        <v>12</v>
      </c>
    </row>
    <row r="90" spans="18:18" x14ac:dyDescent="0.2">
      <c r="R90" t="s">
        <v>12</v>
      </c>
    </row>
    <row r="91" spans="18:18" x14ac:dyDescent="0.2">
      <c r="R91" t="s">
        <v>12</v>
      </c>
    </row>
    <row r="92" spans="18:18" x14ac:dyDescent="0.2">
      <c r="R92" t="s">
        <v>12</v>
      </c>
    </row>
    <row r="93" spans="18:18" x14ac:dyDescent="0.2">
      <c r="R93" t="s">
        <v>12</v>
      </c>
    </row>
    <row r="94" spans="18:18" x14ac:dyDescent="0.2">
      <c r="R94" t="s">
        <v>21</v>
      </c>
    </row>
    <row r="95" spans="18:18" x14ac:dyDescent="0.2">
      <c r="R95" t="s">
        <v>12</v>
      </c>
    </row>
    <row r="96" spans="18:18" x14ac:dyDescent="0.2">
      <c r="R96" t="s">
        <v>12</v>
      </c>
    </row>
    <row r="97" spans="18:18" x14ac:dyDescent="0.2">
      <c r="R97" t="s">
        <v>12</v>
      </c>
    </row>
    <row r="98" spans="18:18" x14ac:dyDescent="0.2">
      <c r="R98" t="s">
        <v>12</v>
      </c>
    </row>
    <row r="99" spans="18:18" x14ac:dyDescent="0.2">
      <c r="R99" t="s">
        <v>12</v>
      </c>
    </row>
    <row r="100" spans="18:18" x14ac:dyDescent="0.2">
      <c r="R100" t="s">
        <v>12</v>
      </c>
    </row>
    <row r="101" spans="18:18" x14ac:dyDescent="0.2">
      <c r="R101" t="s">
        <v>12</v>
      </c>
    </row>
    <row r="102" spans="18:18" x14ac:dyDescent="0.2">
      <c r="R102" t="s">
        <v>12</v>
      </c>
    </row>
    <row r="103" spans="18:18" x14ac:dyDescent="0.2">
      <c r="R103" t="s">
        <v>12</v>
      </c>
    </row>
    <row r="104" spans="18:18" x14ac:dyDescent="0.2">
      <c r="R104" t="s">
        <v>12</v>
      </c>
    </row>
    <row r="105" spans="18:18" x14ac:dyDescent="0.2">
      <c r="R105" t="s">
        <v>12</v>
      </c>
    </row>
    <row r="106" spans="18:18" x14ac:dyDescent="0.2">
      <c r="R106" t="s">
        <v>12</v>
      </c>
    </row>
    <row r="107" spans="18:18" x14ac:dyDescent="0.2">
      <c r="R107" t="s">
        <v>12</v>
      </c>
    </row>
    <row r="108" spans="18:18" x14ac:dyDescent="0.2">
      <c r="R108" t="s">
        <v>12</v>
      </c>
    </row>
    <row r="109" spans="18:18" x14ac:dyDescent="0.2">
      <c r="R109" t="s">
        <v>12</v>
      </c>
    </row>
    <row r="110" spans="18:18" x14ac:dyDescent="0.2">
      <c r="R110" t="s">
        <v>12</v>
      </c>
    </row>
    <row r="111" spans="18:18" x14ac:dyDescent="0.2">
      <c r="R111" t="s">
        <v>12</v>
      </c>
    </row>
    <row r="112" spans="18:18" x14ac:dyDescent="0.2">
      <c r="R112" t="s">
        <v>12</v>
      </c>
    </row>
    <row r="113" spans="18:18" x14ac:dyDescent="0.2">
      <c r="R113" t="s">
        <v>12</v>
      </c>
    </row>
    <row r="114" spans="18:18" x14ac:dyDescent="0.2">
      <c r="R114" t="s">
        <v>12</v>
      </c>
    </row>
    <row r="115" spans="18:18" x14ac:dyDescent="0.2">
      <c r="R115" t="s">
        <v>12</v>
      </c>
    </row>
    <row r="116" spans="18:18" x14ac:dyDescent="0.2">
      <c r="R116" t="s">
        <v>12</v>
      </c>
    </row>
    <row r="117" spans="18:18" x14ac:dyDescent="0.2">
      <c r="R117" t="s">
        <v>12</v>
      </c>
    </row>
    <row r="118" spans="18:18" x14ac:dyDescent="0.2">
      <c r="R118" t="s">
        <v>12</v>
      </c>
    </row>
    <row r="119" spans="18:18" x14ac:dyDescent="0.2">
      <c r="R119" t="s">
        <v>12</v>
      </c>
    </row>
    <row r="120" spans="18:18" x14ac:dyDescent="0.2">
      <c r="R120" t="s">
        <v>12</v>
      </c>
    </row>
    <row r="121" spans="18:18" x14ac:dyDescent="0.2">
      <c r="R121" t="s">
        <v>12</v>
      </c>
    </row>
    <row r="122" spans="18:18" x14ac:dyDescent="0.2">
      <c r="R122" t="s">
        <v>12</v>
      </c>
    </row>
    <row r="123" spans="18:18" x14ac:dyDescent="0.2">
      <c r="R123" t="s">
        <v>12</v>
      </c>
    </row>
    <row r="124" spans="18:18" x14ac:dyDescent="0.2">
      <c r="R124" t="s">
        <v>12</v>
      </c>
    </row>
    <row r="125" spans="18:18" x14ac:dyDescent="0.2">
      <c r="R125" t="s">
        <v>12</v>
      </c>
    </row>
    <row r="126" spans="18:18" x14ac:dyDescent="0.2">
      <c r="R126" t="s">
        <v>12</v>
      </c>
    </row>
    <row r="127" spans="18:18" x14ac:dyDescent="0.2">
      <c r="R127" t="s">
        <v>12</v>
      </c>
    </row>
    <row r="128" spans="18:18" x14ac:dyDescent="0.2">
      <c r="R128" t="s">
        <v>12</v>
      </c>
    </row>
    <row r="129" spans="18:18" x14ac:dyDescent="0.2">
      <c r="R129" t="s">
        <v>12</v>
      </c>
    </row>
  </sheetData>
  <sortState xmlns:xlrd2="http://schemas.microsoft.com/office/spreadsheetml/2017/richdata2" ref="B11:S14">
    <sortCondition descending="1" ref="S11:S14"/>
  </sortState>
  <mergeCells count="33">
    <mergeCell ref="A1:O1"/>
    <mergeCell ref="E2:F2"/>
    <mergeCell ref="E3:F3"/>
    <mergeCell ref="E6:F6"/>
    <mergeCell ref="K6:L6"/>
    <mergeCell ref="I6:J6"/>
    <mergeCell ref="M6:N6"/>
    <mergeCell ref="O6:P6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Q6:R6"/>
    <mergeCell ref="M7:N7"/>
    <mergeCell ref="O7:P7"/>
    <mergeCell ref="Q7:R7"/>
    <mergeCell ref="M8:N8"/>
    <mergeCell ref="O8:P8"/>
    <mergeCell ref="Q8:R8"/>
    <mergeCell ref="M9:N9"/>
    <mergeCell ref="O9:P9"/>
    <mergeCell ref="Q9:R9"/>
    <mergeCell ref="A24:C24"/>
    <mergeCell ref="A23:C23"/>
    <mergeCell ref="E9:F9"/>
    <mergeCell ref="K9:L9"/>
    <mergeCell ref="G9:H9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L13" sqref="L1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9.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2.33203125" bestFit="1" customWidth="1"/>
    <col min="16" max="16" width="19.6640625" bestFit="1" customWidth="1"/>
  </cols>
  <sheetData>
    <row r="1" spans="1:20" ht="31" x14ac:dyDescent="0.35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20" x14ac:dyDescent="0.2">
      <c r="E2" s="44" t="s">
        <v>15</v>
      </c>
      <c r="F2" s="44"/>
      <c r="G2" s="14">
        <f>COUNTA(B11:B25)</f>
        <v>2</v>
      </c>
    </row>
    <row r="3" spans="1:20" x14ac:dyDescent="0.2">
      <c r="B3" s="2"/>
      <c r="E3" s="44" t="s">
        <v>17</v>
      </c>
      <c r="F3" s="44"/>
      <c r="G3" s="14">
        <v>8</v>
      </c>
    </row>
    <row r="4" spans="1:20" x14ac:dyDescent="0.2">
      <c r="B4" s="2"/>
      <c r="C4" s="3"/>
    </row>
    <row r="6" spans="1:20" x14ac:dyDescent="0.2">
      <c r="D6" s="1" t="s">
        <v>0</v>
      </c>
      <c r="E6" s="35" t="s">
        <v>64</v>
      </c>
      <c r="F6" s="35"/>
      <c r="G6" s="35" t="s">
        <v>126</v>
      </c>
      <c r="H6" s="35"/>
      <c r="I6" s="35" t="s">
        <v>156</v>
      </c>
      <c r="J6" s="35"/>
      <c r="K6" s="35" t="s">
        <v>173</v>
      </c>
      <c r="L6" s="35"/>
      <c r="M6" s="35"/>
      <c r="N6" s="35"/>
      <c r="O6" s="35"/>
      <c r="P6" s="35"/>
    </row>
    <row r="7" spans="1:20" x14ac:dyDescent="0.2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2</v>
      </c>
      <c r="L7" s="37"/>
      <c r="M7" s="36"/>
      <c r="N7" s="37"/>
      <c r="O7" s="36"/>
      <c r="P7" s="37"/>
    </row>
    <row r="8" spans="1:20" x14ac:dyDescent="0.2">
      <c r="D8" s="1" t="s">
        <v>1</v>
      </c>
      <c r="E8" s="38" t="s">
        <v>65</v>
      </c>
      <c r="F8" s="38"/>
      <c r="G8" s="38">
        <v>45948</v>
      </c>
      <c r="H8" s="38"/>
      <c r="I8" s="38">
        <v>45970</v>
      </c>
      <c r="J8" s="38"/>
      <c r="K8" s="38">
        <v>45984</v>
      </c>
      <c r="L8" s="38"/>
      <c r="M8" s="38"/>
      <c r="N8" s="38"/>
      <c r="O8" s="38"/>
      <c r="P8" s="38"/>
      <c r="S8" s="14"/>
    </row>
    <row r="9" spans="1:20" x14ac:dyDescent="0.2">
      <c r="D9" s="1" t="s">
        <v>2</v>
      </c>
      <c r="E9" s="35">
        <v>20</v>
      </c>
      <c r="F9" s="35"/>
      <c r="G9" s="35">
        <v>121</v>
      </c>
      <c r="H9" s="35"/>
      <c r="I9" s="35">
        <v>104</v>
      </c>
      <c r="J9" s="35"/>
      <c r="K9" s="35">
        <v>1</v>
      </c>
      <c r="L9" s="35"/>
      <c r="M9" s="35"/>
      <c r="N9" s="35"/>
      <c r="O9" s="35"/>
      <c r="P9" s="35"/>
    </row>
    <row r="10" spans="1:20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2">
      <c r="A11" s="5">
        <f>R11</f>
        <v>1</v>
      </c>
      <c r="B11" s="6" t="s">
        <v>80</v>
      </c>
      <c r="C11" s="6" t="s">
        <v>81</v>
      </c>
      <c r="D11" s="6" t="s">
        <v>54</v>
      </c>
      <c r="E11" s="6">
        <v>11</v>
      </c>
      <c r="F11" s="29">
        <f t="shared" ref="F11:F19" si="0">IF(E11=0,,($E$9-E11)*$E$7*100/$E$9)</f>
        <v>90</v>
      </c>
      <c r="G11" s="6">
        <v>44</v>
      </c>
      <c r="H11" s="19">
        <f t="shared" ref="H11:H19" si="1">IF(G11=0,,($G$9-G11)*$G$7*100/$G$9)</f>
        <v>318.18181818181819</v>
      </c>
      <c r="I11" s="6">
        <v>42</v>
      </c>
      <c r="J11" s="19">
        <f t="shared" ref="J11:J19" si="2">IF(I11=0,,($I$9-I11)*$I$7*100/$I$9)</f>
        <v>298.07692307692309</v>
      </c>
      <c r="K11" s="6">
        <v>1</v>
      </c>
      <c r="L11" s="19">
        <v>100</v>
      </c>
      <c r="M11" s="6"/>
      <c r="N11" s="19">
        <f t="shared" ref="N11:N19" si="3">IF(M11=0,,($M$9-M11)*$M$7*100/$M$9)</f>
        <v>0</v>
      </c>
      <c r="O11" s="6"/>
      <c r="P11" s="29">
        <f t="shared" ref="P11:P19" si="4">IF(O11=0,,($O$9-O11)*$O$7*100/$O$9)</f>
        <v>0</v>
      </c>
      <c r="Q11" s="8">
        <f t="shared" ref="Q11:Q19" si="5">SUM(F11,H11,J11,L11,N11,P11)</f>
        <v>806.25874125874134</v>
      </c>
      <c r="R11" s="6">
        <f t="shared" ref="R11:R19" si="6">ROW(B11)-10</f>
        <v>1</v>
      </c>
      <c r="S11" s="6">
        <f>COUNTA(E11,M11,G11,#REF!,I11,#REF!)</f>
        <v>5</v>
      </c>
      <c r="T11" s="16">
        <f>S11/$G$3</f>
        <v>0.625</v>
      </c>
    </row>
    <row r="12" spans="1:20" x14ac:dyDescent="0.2">
      <c r="A12" s="5">
        <f>R12</f>
        <v>2</v>
      </c>
      <c r="B12" s="6" t="s">
        <v>129</v>
      </c>
      <c r="C12" s="6" t="s">
        <v>130</v>
      </c>
      <c r="D12" s="6" t="s">
        <v>54</v>
      </c>
      <c r="E12" s="6"/>
      <c r="F12" s="29">
        <f t="shared" si="0"/>
        <v>0</v>
      </c>
      <c r="G12" s="6">
        <v>14</v>
      </c>
      <c r="H12" s="19">
        <f t="shared" si="1"/>
        <v>442.14876033057851</v>
      </c>
      <c r="I12" s="6"/>
      <c r="J12" s="19">
        <f t="shared" si="2"/>
        <v>0</v>
      </c>
      <c r="K12" s="6"/>
      <c r="L12" s="19">
        <f t="shared" ref="L12:L17" si="7">IF(K12=0,,($K$9-K12)*$K$7*100/$K$9)</f>
        <v>0</v>
      </c>
      <c r="M12" s="6"/>
      <c r="N12" s="19">
        <f t="shared" si="3"/>
        <v>0</v>
      </c>
      <c r="O12" s="6"/>
      <c r="P12" s="29">
        <f t="shared" si="4"/>
        <v>0</v>
      </c>
      <c r="Q12" s="8">
        <f t="shared" si="5"/>
        <v>442.14876033057851</v>
      </c>
      <c r="R12" s="6">
        <f t="shared" si="6"/>
        <v>2</v>
      </c>
      <c r="S12" s="6">
        <f>COUNTA(E12,M12,G12,#REF!,I12,#REF!)</f>
        <v>3</v>
      </c>
      <c r="T12" s="16">
        <f>S12/$G$3</f>
        <v>0.375</v>
      </c>
    </row>
    <row r="13" spans="1:20" x14ac:dyDescent="0.2">
      <c r="A13" s="5">
        <f>R13</f>
        <v>3</v>
      </c>
      <c r="B13" s="6"/>
      <c r="C13" s="6"/>
      <c r="D13" s="6"/>
      <c r="E13" s="6"/>
      <c r="F13" s="29">
        <f t="shared" si="0"/>
        <v>0</v>
      </c>
      <c r="G13" s="6"/>
      <c r="H13" s="19">
        <f t="shared" si="1"/>
        <v>0</v>
      </c>
      <c r="I13" s="6"/>
      <c r="J13" s="19">
        <f t="shared" si="2"/>
        <v>0</v>
      </c>
      <c r="K13" s="6"/>
      <c r="L13" s="19">
        <f t="shared" si="7"/>
        <v>0</v>
      </c>
      <c r="M13" s="6"/>
      <c r="N13" s="19">
        <f t="shared" si="3"/>
        <v>0</v>
      </c>
      <c r="O13" s="6"/>
      <c r="P13" s="29">
        <f t="shared" si="4"/>
        <v>0</v>
      </c>
      <c r="Q13" s="8">
        <f t="shared" si="5"/>
        <v>0</v>
      </c>
      <c r="R13" s="6">
        <f t="shared" si="6"/>
        <v>3</v>
      </c>
      <c r="S13" s="6">
        <f>COUNTA(E13,M13,G13,#REF!,I13,#REF!)</f>
        <v>2</v>
      </c>
      <c r="T13" s="16">
        <f>S13/$G$3</f>
        <v>0.25</v>
      </c>
    </row>
    <row r="14" spans="1:20" x14ac:dyDescent="0.2">
      <c r="A14" s="5">
        <f>R14</f>
        <v>4</v>
      </c>
      <c r="B14" s="6"/>
      <c r="C14" s="6"/>
      <c r="D14" s="6"/>
      <c r="E14" s="6"/>
      <c r="F14" s="29">
        <f t="shared" si="0"/>
        <v>0</v>
      </c>
      <c r="G14" s="6"/>
      <c r="H14" s="19">
        <f t="shared" si="1"/>
        <v>0</v>
      </c>
      <c r="I14" s="6"/>
      <c r="J14" s="19">
        <f t="shared" si="2"/>
        <v>0</v>
      </c>
      <c r="K14" s="6"/>
      <c r="L14" s="19">
        <f t="shared" si="7"/>
        <v>0</v>
      </c>
      <c r="M14" s="6"/>
      <c r="N14" s="19">
        <f t="shared" si="3"/>
        <v>0</v>
      </c>
      <c r="O14" s="6"/>
      <c r="P14" s="29">
        <f t="shared" si="4"/>
        <v>0</v>
      </c>
      <c r="Q14" s="8">
        <f t="shared" si="5"/>
        <v>0</v>
      </c>
      <c r="R14" s="6">
        <f t="shared" si="6"/>
        <v>4</v>
      </c>
      <c r="S14" s="6">
        <f>COUNTA(E14,M14,G14,#REF!,I14,#REF!)</f>
        <v>2</v>
      </c>
      <c r="T14" s="16">
        <f>S14/$G$3</f>
        <v>0.25</v>
      </c>
    </row>
    <row r="15" spans="1:20" x14ac:dyDescent="0.2">
      <c r="A15" s="5">
        <f>R15</f>
        <v>5</v>
      </c>
      <c r="B15" s="6"/>
      <c r="C15" s="6"/>
      <c r="D15" s="6"/>
      <c r="E15" s="6"/>
      <c r="F15" s="29">
        <f t="shared" si="0"/>
        <v>0</v>
      </c>
      <c r="G15" s="6"/>
      <c r="H15" s="19">
        <f t="shared" si="1"/>
        <v>0</v>
      </c>
      <c r="I15" s="6"/>
      <c r="J15" s="19">
        <f t="shared" si="2"/>
        <v>0</v>
      </c>
      <c r="K15" s="6"/>
      <c r="L15" s="19">
        <f t="shared" si="7"/>
        <v>0</v>
      </c>
      <c r="M15" s="6"/>
      <c r="N15" s="19">
        <f t="shared" si="3"/>
        <v>0</v>
      </c>
      <c r="O15" s="6"/>
      <c r="P15" s="29">
        <f t="shared" si="4"/>
        <v>0</v>
      </c>
      <c r="Q15" s="8">
        <f t="shared" si="5"/>
        <v>0</v>
      </c>
      <c r="R15" s="6">
        <f t="shared" si="6"/>
        <v>5</v>
      </c>
      <c r="S15" s="6">
        <f>COUNTA(E15,M15,G15,#REF!,I15,#REF!)</f>
        <v>2</v>
      </c>
      <c r="T15" s="16">
        <f>S15/$G$3</f>
        <v>0.25</v>
      </c>
    </row>
    <row r="16" spans="1:20" x14ac:dyDescent="0.2">
      <c r="A16" s="5">
        <v>6</v>
      </c>
      <c r="B16" s="6"/>
      <c r="C16" s="6"/>
      <c r="D16" s="6"/>
      <c r="E16" s="6"/>
      <c r="F16" s="29">
        <f t="shared" si="0"/>
        <v>0</v>
      </c>
      <c r="G16" s="6"/>
      <c r="H16" s="19">
        <f t="shared" si="1"/>
        <v>0</v>
      </c>
      <c r="I16" s="6"/>
      <c r="J16" s="19">
        <f t="shared" si="2"/>
        <v>0</v>
      </c>
      <c r="K16" s="6"/>
      <c r="L16" s="19">
        <f t="shared" si="7"/>
        <v>0</v>
      </c>
      <c r="M16" s="6"/>
      <c r="N16" s="19">
        <f t="shared" si="3"/>
        <v>0</v>
      </c>
      <c r="O16" s="6"/>
      <c r="P16" s="29">
        <f t="shared" si="4"/>
        <v>0</v>
      </c>
      <c r="Q16" s="8">
        <f t="shared" si="5"/>
        <v>0</v>
      </c>
      <c r="R16" s="6">
        <f t="shared" si="6"/>
        <v>6</v>
      </c>
      <c r="S16" s="6">
        <f>COUNTA(E16,M16,G16,#REF!,I16,#REF!)</f>
        <v>2</v>
      </c>
      <c r="T16" s="16">
        <f t="shared" ref="T16:T19" si="8">S16/$G$3</f>
        <v>0.25</v>
      </c>
    </row>
    <row r="17" spans="1:20" x14ac:dyDescent="0.2">
      <c r="A17" s="5">
        <v>7</v>
      </c>
      <c r="B17" s="6"/>
      <c r="C17" s="6"/>
      <c r="D17" s="6"/>
      <c r="E17" s="6"/>
      <c r="F17" s="29">
        <f t="shared" si="0"/>
        <v>0</v>
      </c>
      <c r="G17" s="6"/>
      <c r="H17" s="19">
        <f t="shared" si="1"/>
        <v>0</v>
      </c>
      <c r="I17" s="6"/>
      <c r="J17" s="19">
        <f t="shared" si="2"/>
        <v>0</v>
      </c>
      <c r="K17" s="6"/>
      <c r="L17" s="19">
        <f t="shared" si="7"/>
        <v>0</v>
      </c>
      <c r="M17" s="6"/>
      <c r="N17" s="19">
        <f t="shared" si="3"/>
        <v>0</v>
      </c>
      <c r="O17" s="6"/>
      <c r="P17" s="29">
        <f t="shared" si="4"/>
        <v>0</v>
      </c>
      <c r="Q17" s="8">
        <f t="shared" si="5"/>
        <v>0</v>
      </c>
      <c r="R17" s="6">
        <f t="shared" si="6"/>
        <v>7</v>
      </c>
      <c r="S17" s="6">
        <f>COUNTA(E17,M17,G17,#REF!,I17,#REF!)</f>
        <v>2</v>
      </c>
      <c r="T17" s="16">
        <f t="shared" si="8"/>
        <v>0.25</v>
      </c>
    </row>
    <row r="18" spans="1:20" x14ac:dyDescent="0.2">
      <c r="A18" s="5">
        <v>8</v>
      </c>
      <c r="B18" s="6"/>
      <c r="C18" s="6"/>
      <c r="D18" s="6"/>
      <c r="E18" s="6"/>
      <c r="F18" s="29">
        <f t="shared" si="0"/>
        <v>0</v>
      </c>
      <c r="G18" s="6"/>
      <c r="H18" s="19">
        <f t="shared" si="1"/>
        <v>0</v>
      </c>
      <c r="I18" s="6"/>
      <c r="J18" s="19">
        <f t="shared" si="2"/>
        <v>0</v>
      </c>
      <c r="K18" s="6"/>
      <c r="L18" s="19"/>
      <c r="M18" s="6"/>
      <c r="N18" s="19">
        <f t="shared" si="3"/>
        <v>0</v>
      </c>
      <c r="O18" s="6"/>
      <c r="P18" s="29">
        <f t="shared" si="4"/>
        <v>0</v>
      </c>
      <c r="Q18" s="8">
        <f t="shared" si="5"/>
        <v>0</v>
      </c>
      <c r="R18" s="6">
        <f t="shared" si="6"/>
        <v>8</v>
      </c>
      <c r="S18" s="6">
        <f>COUNTA(E18,M18,G18,#REF!,I18,#REF!)</f>
        <v>2</v>
      </c>
      <c r="T18" s="16">
        <f t="shared" si="8"/>
        <v>0.25</v>
      </c>
    </row>
    <row r="19" spans="1:20" x14ac:dyDescent="0.2">
      <c r="A19" s="5"/>
      <c r="B19" s="6"/>
      <c r="C19" s="6"/>
      <c r="D19" s="6"/>
      <c r="E19" s="6"/>
      <c r="F19" s="29">
        <f t="shared" si="0"/>
        <v>0</v>
      </c>
      <c r="G19" s="6"/>
      <c r="H19" s="19">
        <f t="shared" si="1"/>
        <v>0</v>
      </c>
      <c r="I19" s="6"/>
      <c r="J19" s="19">
        <f t="shared" si="2"/>
        <v>0</v>
      </c>
      <c r="K19" s="6"/>
      <c r="L19" s="19"/>
      <c r="M19" s="6"/>
      <c r="N19" s="19">
        <f t="shared" si="3"/>
        <v>0</v>
      </c>
      <c r="O19" s="6"/>
      <c r="P19" s="29">
        <f t="shared" si="4"/>
        <v>0</v>
      </c>
      <c r="Q19" s="8">
        <f t="shared" si="5"/>
        <v>0</v>
      </c>
      <c r="R19" s="6">
        <f t="shared" si="6"/>
        <v>9</v>
      </c>
      <c r="S19" s="6">
        <f>COUNTA(E19,M19,G19,#REF!,I19,#REF!)</f>
        <v>2</v>
      </c>
      <c r="T19" s="16">
        <f t="shared" si="8"/>
        <v>0.25</v>
      </c>
    </row>
    <row r="20" spans="1:20" x14ac:dyDescent="0.2">
      <c r="A20" s="39" t="s">
        <v>11</v>
      </c>
      <c r="B20" s="39"/>
      <c r="C20" s="40"/>
      <c r="E20">
        <f>COUNTA(E11:E19)</f>
        <v>1</v>
      </c>
      <c r="G20">
        <f>COUNTA(G11:G19)</f>
        <v>2</v>
      </c>
      <c r="I20">
        <f>COUNTA(I11:I19)</f>
        <v>1</v>
      </c>
      <c r="K20">
        <f>COUNTA(M11:M19)</f>
        <v>0</v>
      </c>
    </row>
    <row r="21" spans="1:20" x14ac:dyDescent="0.2">
      <c r="A21" s="45" t="s">
        <v>19</v>
      </c>
      <c r="B21" s="45"/>
      <c r="C21" s="45"/>
      <c r="E21" s="15">
        <f>E20/$G$2</f>
        <v>0.5</v>
      </c>
      <c r="G21" s="15">
        <f>G20/$G$2</f>
        <v>1</v>
      </c>
      <c r="I21" s="15">
        <f>I20/$G$2</f>
        <v>0.5</v>
      </c>
      <c r="K21" s="15">
        <f>K20/$G$2</f>
        <v>0</v>
      </c>
    </row>
  </sheetData>
  <sortState xmlns:xlrd2="http://schemas.microsoft.com/office/spreadsheetml/2017/richdata2" ref="B11:Q19">
    <sortCondition descending="1" ref="Q11:Q19"/>
  </sortState>
  <mergeCells count="29"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  <mergeCell ref="O6:P6"/>
    <mergeCell ref="O7:P7"/>
    <mergeCell ref="O8:P8"/>
    <mergeCell ref="O9:P9"/>
    <mergeCell ref="A1:M1"/>
    <mergeCell ref="E6:F6"/>
    <mergeCell ref="M6:N6"/>
    <mergeCell ref="E8:F8"/>
    <mergeCell ref="M8:N8"/>
    <mergeCell ref="E7:F7"/>
    <mergeCell ref="M7:N7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7"/>
  <sheetViews>
    <sheetView zoomScale="89" zoomScaleNormal="89" workbookViewId="0">
      <pane xSplit="3" ySplit="10" topLeftCell="L11" activePane="bottomRight" state="frozenSplit"/>
      <selection activeCell="F16" sqref="F16"/>
      <selection pane="topRight" activeCell="F16" sqref="F16"/>
      <selection pane="bottomLeft" activeCell="F16" sqref="F16"/>
      <selection pane="bottomRight" activeCell="W6" sqref="W6"/>
    </sheetView>
  </sheetViews>
  <sheetFormatPr baseColWidth="10" defaultRowHeight="15" x14ac:dyDescent="0.2"/>
  <cols>
    <col min="1" max="1" width="12.1640625" customWidth="1"/>
    <col min="2" max="2" width="19" bestFit="1" customWidth="1"/>
    <col min="3" max="3" width="13.83203125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19" max="19" width="15.5" bestFit="1" customWidth="1"/>
    <col min="20" max="20" width="19.83203125" bestFit="1" customWidth="1"/>
  </cols>
  <sheetData>
    <row r="1" spans="1:26" ht="31" x14ac:dyDescent="0.35">
      <c r="A1" s="34" t="s">
        <v>36</v>
      </c>
      <c r="B1" s="34"/>
      <c r="C1" s="34"/>
      <c r="D1" s="34"/>
      <c r="E1" s="34"/>
      <c r="F1" s="34"/>
      <c r="G1" s="34"/>
      <c r="H1" s="34"/>
    </row>
    <row r="2" spans="1:26" x14ac:dyDescent="0.2">
      <c r="E2" s="44" t="s">
        <v>15</v>
      </c>
      <c r="F2" s="44"/>
      <c r="G2" s="14">
        <f>COUNTA(B11:B35)</f>
        <v>5</v>
      </c>
    </row>
    <row r="3" spans="1:26" x14ac:dyDescent="0.2">
      <c r="E3" s="44" t="s">
        <v>17</v>
      </c>
      <c r="F3" s="44"/>
      <c r="G3" s="14">
        <f>COUNTA(E8:V8)</f>
        <v>4</v>
      </c>
    </row>
    <row r="4" spans="1:26" x14ac:dyDescent="0.2">
      <c r="A4" s="10"/>
      <c r="B4" s="11" t="s">
        <v>14</v>
      </c>
      <c r="C4" s="3"/>
    </row>
    <row r="6" spans="1:26" x14ac:dyDescent="0.2">
      <c r="D6" s="1" t="s">
        <v>0</v>
      </c>
      <c r="E6" s="35" t="s">
        <v>64</v>
      </c>
      <c r="F6" s="35"/>
      <c r="G6" s="35" t="s">
        <v>126</v>
      </c>
      <c r="H6" s="35"/>
      <c r="I6" s="35" t="s">
        <v>160</v>
      </c>
      <c r="J6" s="35"/>
      <c r="K6" s="35" t="s">
        <v>173</v>
      </c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6" x14ac:dyDescent="0.2">
      <c r="D7" s="1" t="s">
        <v>10</v>
      </c>
      <c r="E7" s="36">
        <v>2</v>
      </c>
      <c r="F7" s="37"/>
      <c r="G7" s="36">
        <v>5</v>
      </c>
      <c r="H7" s="37"/>
      <c r="I7" s="36">
        <v>2</v>
      </c>
      <c r="J7" s="37"/>
      <c r="K7" s="36">
        <v>2</v>
      </c>
      <c r="L7" s="37"/>
      <c r="M7" s="36"/>
      <c r="N7" s="37"/>
      <c r="O7" s="36"/>
      <c r="P7" s="37"/>
      <c r="Q7" s="36"/>
      <c r="R7" s="37"/>
      <c r="S7" s="36"/>
      <c r="T7" s="37"/>
      <c r="U7" s="36"/>
      <c r="V7" s="37"/>
    </row>
    <row r="8" spans="1:26" x14ac:dyDescent="0.2">
      <c r="D8" s="1" t="s">
        <v>1</v>
      </c>
      <c r="E8" s="38" t="s">
        <v>65</v>
      </c>
      <c r="F8" s="38"/>
      <c r="G8" s="38">
        <v>45949</v>
      </c>
      <c r="H8" s="38"/>
      <c r="I8" s="38">
        <v>45977</v>
      </c>
      <c r="J8" s="38"/>
      <c r="K8" s="38">
        <v>45984</v>
      </c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Y8" s="14"/>
    </row>
    <row r="9" spans="1:26" x14ac:dyDescent="0.2">
      <c r="D9" s="1" t="s">
        <v>2</v>
      </c>
      <c r="E9" s="35">
        <v>55</v>
      </c>
      <c r="F9" s="35"/>
      <c r="G9" s="35">
        <v>241</v>
      </c>
      <c r="H9" s="35"/>
      <c r="I9" s="35">
        <v>25</v>
      </c>
      <c r="J9" s="35"/>
      <c r="K9" s="35">
        <v>4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pans="1:26" ht="32" x14ac:dyDescent="0.2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2">
      <c r="A11" s="22">
        <f t="shared" ref="A11:A35" si="0">X11</f>
        <v>1</v>
      </c>
      <c r="B11" s="13" t="s">
        <v>87</v>
      </c>
      <c r="C11" s="13" t="s">
        <v>88</v>
      </c>
      <c r="D11" s="13" t="s">
        <v>54</v>
      </c>
      <c r="E11" s="13">
        <v>20</v>
      </c>
      <c r="F11" s="19">
        <f t="shared" ref="F11:F18" si="1">IF(E11=0,,($E$9-E11)*$E$7*100/$E$9)</f>
        <v>127.27272727272727</v>
      </c>
      <c r="G11" s="13">
        <v>115</v>
      </c>
      <c r="H11" s="19">
        <f t="shared" ref="H11:H18" si="2">IF(G11=0,,($G$9-G11)*$G$7*100/$G$9)</f>
        <v>261.41078838174275</v>
      </c>
      <c r="I11" s="13"/>
      <c r="J11" s="19">
        <f t="shared" ref="J11:J18" si="3">IF(I11=0,,($I$9-I11)*$I$7*100/$I$9)</f>
        <v>0</v>
      </c>
      <c r="K11" s="13">
        <v>1</v>
      </c>
      <c r="L11" s="19">
        <f t="shared" ref="L11:L18" si="4">IF(K11=0,,($K$9-K11)*$K$7*100/$K$9)</f>
        <v>150</v>
      </c>
      <c r="M11" s="13"/>
      <c r="N11" s="19">
        <f t="shared" ref="N11:N18" si="5">IF(M11=0,,($M$9-M11)*$M$7*100/$M$9)</f>
        <v>0</v>
      </c>
      <c r="O11" s="13"/>
      <c r="P11" s="19">
        <f>IF(O11=0,,($O$9-O11)*$O$7*100/$O$9)</f>
        <v>0</v>
      </c>
      <c r="Q11" s="13"/>
      <c r="R11" s="19">
        <f>IF(Q11=0,,($Q$9-Q11)*$Q$7*100/$Q$9)</f>
        <v>0</v>
      </c>
      <c r="S11" s="6"/>
      <c r="T11" s="7">
        <f t="shared" ref="T11:T18" si="6">IF(S11=0,,($S$9-S11)*$S$7*100/$S$9)</f>
        <v>0</v>
      </c>
      <c r="U11" s="6"/>
      <c r="V11" s="7">
        <f t="shared" ref="V11:V18" si="7">IF(U11=0,,($U$9-U11)*$U$7*100/$U$9)</f>
        <v>0</v>
      </c>
      <c r="W11" s="8">
        <f t="shared" ref="W11:W18" si="8">SUM(F11+H11+J11+L11+N11+T11+P11+R11)</f>
        <v>538.68351565447006</v>
      </c>
      <c r="X11" s="6">
        <f t="shared" ref="X11:X35" si="9">ROW(B11)-10</f>
        <v>1</v>
      </c>
      <c r="Y11" s="6">
        <f>COUNTA(E11,G11,I11,K11,#REF!,#REF!,S11,U11,#REF!,#REF!)</f>
        <v>7</v>
      </c>
      <c r="Z11" s="16">
        <f t="shared" ref="Z11:Z35" si="10">Y11/$G$3</f>
        <v>1.75</v>
      </c>
    </row>
    <row r="12" spans="1:26" x14ac:dyDescent="0.2">
      <c r="A12" s="22">
        <f t="shared" si="0"/>
        <v>2</v>
      </c>
      <c r="B12" s="13" t="s">
        <v>89</v>
      </c>
      <c r="C12" s="13" t="s">
        <v>90</v>
      </c>
      <c r="D12" s="13" t="s">
        <v>54</v>
      </c>
      <c r="E12" s="13">
        <v>37</v>
      </c>
      <c r="F12" s="19">
        <f t="shared" si="1"/>
        <v>65.454545454545453</v>
      </c>
      <c r="G12" s="13">
        <v>163</v>
      </c>
      <c r="H12" s="19">
        <f t="shared" si="2"/>
        <v>161.82572614107883</v>
      </c>
      <c r="I12" s="13">
        <v>10</v>
      </c>
      <c r="J12" s="19">
        <f t="shared" si="3"/>
        <v>120</v>
      </c>
      <c r="K12" s="13">
        <v>2</v>
      </c>
      <c r="L12" s="19">
        <f t="shared" si="4"/>
        <v>100</v>
      </c>
      <c r="M12" s="13"/>
      <c r="N12" s="19">
        <f t="shared" si="5"/>
        <v>0</v>
      </c>
      <c r="O12" s="13"/>
      <c r="P12" s="19">
        <f>IF(O12=0,,($O$9-O12)*$O$7*100/$O$9)</f>
        <v>0</v>
      </c>
      <c r="Q12" s="13"/>
      <c r="R12" s="19"/>
      <c r="S12" s="6"/>
      <c r="T12" s="7">
        <f t="shared" si="6"/>
        <v>0</v>
      </c>
      <c r="U12" s="6"/>
      <c r="V12" s="7">
        <f t="shared" si="7"/>
        <v>0</v>
      </c>
      <c r="W12" s="8">
        <f t="shared" si="8"/>
        <v>447.2802715956243</v>
      </c>
      <c r="X12" s="6">
        <f t="shared" si="9"/>
        <v>2</v>
      </c>
      <c r="Y12" s="6">
        <f>COUNTA(E12,G12,I12,K12,#REF!,#REF!,S12,U12,#REF!,#REF!)</f>
        <v>8</v>
      </c>
      <c r="Z12" s="16">
        <f t="shared" si="10"/>
        <v>2</v>
      </c>
    </row>
    <row r="13" spans="1:26" x14ac:dyDescent="0.2">
      <c r="A13" s="22">
        <f t="shared" si="0"/>
        <v>3</v>
      </c>
      <c r="B13" s="13" t="s">
        <v>91</v>
      </c>
      <c r="C13" s="13" t="s">
        <v>92</v>
      </c>
      <c r="D13" s="13" t="s">
        <v>93</v>
      </c>
      <c r="E13" s="13">
        <v>46</v>
      </c>
      <c r="F13" s="19">
        <f t="shared" si="1"/>
        <v>32.727272727272727</v>
      </c>
      <c r="G13" s="6"/>
      <c r="H13" s="29">
        <f t="shared" si="2"/>
        <v>0</v>
      </c>
      <c r="I13" s="27">
        <v>18</v>
      </c>
      <c r="J13" s="19">
        <f t="shared" si="3"/>
        <v>56</v>
      </c>
      <c r="K13" s="27">
        <v>3</v>
      </c>
      <c r="L13" s="29">
        <f t="shared" si="4"/>
        <v>50</v>
      </c>
      <c r="M13" s="6"/>
      <c r="N13" s="19">
        <f t="shared" si="5"/>
        <v>0</v>
      </c>
      <c r="O13" s="27"/>
      <c r="P13" s="19">
        <f>IF(O13=0,,($O$9-O13)*$O$7*100/$O$9)</f>
        <v>0</v>
      </c>
      <c r="Q13" s="27"/>
      <c r="R13" s="19">
        <f t="shared" ref="R13:R18" si="11">IF(Q13=0,,($Q$9-Q13)*$Q$7*100/$Q$9)</f>
        <v>0</v>
      </c>
      <c r="S13" s="6"/>
      <c r="T13" s="7">
        <f t="shared" si="6"/>
        <v>0</v>
      </c>
      <c r="U13" s="6"/>
      <c r="V13" s="7">
        <f t="shared" si="7"/>
        <v>0</v>
      </c>
      <c r="W13" s="8">
        <f t="shared" si="8"/>
        <v>138.72727272727272</v>
      </c>
      <c r="X13" s="6">
        <f t="shared" si="9"/>
        <v>3</v>
      </c>
      <c r="Y13" s="6">
        <f>COUNTA(E13,G13,I13,K13,#REF!,#REF!,S13,U13,#REF!,#REF!)</f>
        <v>7</v>
      </c>
      <c r="Z13" s="16">
        <f t="shared" si="10"/>
        <v>1.75</v>
      </c>
    </row>
    <row r="14" spans="1:26" x14ac:dyDescent="0.2">
      <c r="A14" s="22">
        <f t="shared" si="0"/>
        <v>4</v>
      </c>
      <c r="B14" s="13" t="s">
        <v>94</v>
      </c>
      <c r="C14" s="13" t="s">
        <v>95</v>
      </c>
      <c r="D14" s="13" t="s">
        <v>54</v>
      </c>
      <c r="E14" s="13">
        <v>49</v>
      </c>
      <c r="F14" s="19">
        <f t="shared" si="1"/>
        <v>21.818181818181817</v>
      </c>
      <c r="G14" s="13"/>
      <c r="H14" s="19">
        <f t="shared" si="2"/>
        <v>0</v>
      </c>
      <c r="I14" s="13">
        <v>21</v>
      </c>
      <c r="J14" s="19">
        <f t="shared" si="3"/>
        <v>32</v>
      </c>
      <c r="K14" s="13">
        <v>3</v>
      </c>
      <c r="L14" s="19">
        <f t="shared" si="4"/>
        <v>50</v>
      </c>
      <c r="M14" s="13"/>
      <c r="N14" s="19">
        <f t="shared" si="5"/>
        <v>0</v>
      </c>
      <c r="O14" s="13"/>
      <c r="P14" s="19">
        <f>IF(O14=0,,($O$9-O14)*$O$7*100/$O$9)</f>
        <v>0</v>
      </c>
      <c r="Q14" s="13"/>
      <c r="R14" s="19">
        <f t="shared" si="11"/>
        <v>0</v>
      </c>
      <c r="S14" s="6"/>
      <c r="T14" s="7">
        <f t="shared" si="6"/>
        <v>0</v>
      </c>
      <c r="U14" s="6"/>
      <c r="V14" s="7">
        <f t="shared" si="7"/>
        <v>0</v>
      </c>
      <c r="W14" s="8">
        <f t="shared" si="8"/>
        <v>103.81818181818181</v>
      </c>
      <c r="X14" s="6">
        <f t="shared" si="9"/>
        <v>4</v>
      </c>
      <c r="Y14" s="6">
        <f>COUNTA(E14,G14,I14,K14,#REF!,#REF!,S14,U14,#REF!,#REF!)</f>
        <v>7</v>
      </c>
      <c r="Z14" s="16">
        <f t="shared" si="10"/>
        <v>1.75</v>
      </c>
    </row>
    <row r="15" spans="1:26" x14ac:dyDescent="0.2">
      <c r="A15" s="22">
        <f t="shared" si="0"/>
        <v>5</v>
      </c>
      <c r="B15" s="13" t="s">
        <v>161</v>
      </c>
      <c r="C15" s="13" t="s">
        <v>162</v>
      </c>
      <c r="D15" s="13" t="s">
        <v>54</v>
      </c>
      <c r="E15" s="13"/>
      <c r="F15" s="19">
        <f t="shared" si="1"/>
        <v>0</v>
      </c>
      <c r="G15" s="13"/>
      <c r="H15" s="19">
        <f t="shared" si="2"/>
        <v>0</v>
      </c>
      <c r="I15" s="13">
        <v>22</v>
      </c>
      <c r="J15" s="19">
        <f t="shared" si="3"/>
        <v>24</v>
      </c>
      <c r="K15" s="13"/>
      <c r="L15" s="19">
        <f t="shared" si="4"/>
        <v>0</v>
      </c>
      <c r="M15" s="13"/>
      <c r="N15" s="19">
        <f t="shared" si="5"/>
        <v>0</v>
      </c>
      <c r="O15" s="13"/>
      <c r="P15" s="19">
        <f>IF(O15=0,,($O$9-O15)*$O$7*100/$O$9)</f>
        <v>0</v>
      </c>
      <c r="Q15" s="13"/>
      <c r="R15" s="19">
        <f t="shared" si="11"/>
        <v>0</v>
      </c>
      <c r="S15" s="6"/>
      <c r="T15" s="7">
        <f t="shared" si="6"/>
        <v>0</v>
      </c>
      <c r="U15" s="6"/>
      <c r="V15" s="7">
        <f t="shared" si="7"/>
        <v>0</v>
      </c>
      <c r="W15" s="8">
        <f t="shared" si="8"/>
        <v>24</v>
      </c>
      <c r="X15" s="6">
        <f t="shared" si="9"/>
        <v>5</v>
      </c>
      <c r="Y15" s="6">
        <f>COUNTA(E15,G15,I15,K15,#REF!,#REF!,S15,U15,#REF!,#REF!)</f>
        <v>5</v>
      </c>
      <c r="Z15" s="16">
        <f t="shared" si="10"/>
        <v>1.25</v>
      </c>
    </row>
    <row r="16" spans="1:26" x14ac:dyDescent="0.2">
      <c r="A16" s="22">
        <f t="shared" si="0"/>
        <v>6</v>
      </c>
      <c r="B16" s="13"/>
      <c r="C16" s="13"/>
      <c r="D16" s="13"/>
      <c r="E16" s="13"/>
      <c r="F16" s="19">
        <f t="shared" si="1"/>
        <v>0</v>
      </c>
      <c r="G16" s="13"/>
      <c r="H16" s="19">
        <f t="shared" si="2"/>
        <v>0</v>
      </c>
      <c r="I16" s="13"/>
      <c r="J16" s="19">
        <f t="shared" si="3"/>
        <v>0</v>
      </c>
      <c r="K16" s="13"/>
      <c r="L16" s="19">
        <f t="shared" si="4"/>
        <v>0</v>
      </c>
      <c r="M16" s="13"/>
      <c r="N16" s="19">
        <f t="shared" si="5"/>
        <v>0</v>
      </c>
      <c r="O16" s="13"/>
      <c r="P16" s="19">
        <f>15/2</f>
        <v>7.5</v>
      </c>
      <c r="Q16" s="13"/>
      <c r="R16" s="19">
        <f t="shared" si="11"/>
        <v>0</v>
      </c>
      <c r="S16" s="6"/>
      <c r="T16" s="7">
        <f t="shared" si="6"/>
        <v>0</v>
      </c>
      <c r="U16" s="6"/>
      <c r="V16" s="7">
        <f t="shared" si="7"/>
        <v>0</v>
      </c>
      <c r="W16" s="8">
        <f t="shared" si="8"/>
        <v>7.5</v>
      </c>
      <c r="X16" s="6">
        <f t="shared" si="9"/>
        <v>6</v>
      </c>
      <c r="Y16" s="6">
        <f>COUNTA(E16,G16,I16,K16,#REF!,#REF!,S16,U16,#REF!,#REF!)</f>
        <v>4</v>
      </c>
      <c r="Z16" s="16">
        <f t="shared" si="10"/>
        <v>1</v>
      </c>
    </row>
    <row r="17" spans="1:26" x14ac:dyDescent="0.2">
      <c r="A17" s="22">
        <f t="shared" si="0"/>
        <v>7</v>
      </c>
      <c r="B17" s="13"/>
      <c r="C17" s="13"/>
      <c r="D17" s="13"/>
      <c r="E17" s="13"/>
      <c r="F17" s="19">
        <f t="shared" si="1"/>
        <v>0</v>
      </c>
      <c r="G17" s="6"/>
      <c r="H17" s="29">
        <f t="shared" si="2"/>
        <v>0</v>
      </c>
      <c r="I17" s="6"/>
      <c r="J17" s="19">
        <f t="shared" si="3"/>
        <v>0</v>
      </c>
      <c r="K17" s="6"/>
      <c r="L17" s="29">
        <f t="shared" si="4"/>
        <v>0</v>
      </c>
      <c r="M17" s="6"/>
      <c r="N17" s="19">
        <f t="shared" si="5"/>
        <v>0</v>
      </c>
      <c r="O17" s="27"/>
      <c r="P17" s="19">
        <f>IF(O17=0,,($O$9-O17)*$O$7*100/$O$9)</f>
        <v>0</v>
      </c>
      <c r="Q17" s="27"/>
      <c r="R17" s="19">
        <f t="shared" si="11"/>
        <v>0</v>
      </c>
      <c r="S17" s="6"/>
      <c r="T17" s="7">
        <f t="shared" si="6"/>
        <v>0</v>
      </c>
      <c r="U17" s="6"/>
      <c r="V17" s="7">
        <f t="shared" si="7"/>
        <v>0</v>
      </c>
      <c r="W17" s="8">
        <f t="shared" si="8"/>
        <v>0</v>
      </c>
      <c r="X17" s="6">
        <f t="shared" si="9"/>
        <v>7</v>
      </c>
      <c r="Y17" s="6">
        <f>COUNTA(E17,G17,I17,K17,#REF!,#REF!,S17,U17,#REF!,#REF!)</f>
        <v>4</v>
      </c>
      <c r="Z17" s="16">
        <f t="shared" si="10"/>
        <v>1</v>
      </c>
    </row>
    <row r="18" spans="1:26" x14ac:dyDescent="0.2">
      <c r="A18" s="22">
        <f t="shared" si="0"/>
        <v>8</v>
      </c>
      <c r="B18" s="13"/>
      <c r="C18" s="13"/>
      <c r="D18" s="13"/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/>
      <c r="L18" s="19">
        <f t="shared" si="4"/>
        <v>0</v>
      </c>
      <c r="M18" s="13"/>
      <c r="N18" s="19">
        <f t="shared" si="5"/>
        <v>0</v>
      </c>
      <c r="O18" s="13"/>
      <c r="P18" s="19">
        <f>IF(O18=0,,($O$9-O18)*$O$7*100/$O$9)</f>
        <v>0</v>
      </c>
      <c r="Q18" s="13"/>
      <c r="R18" s="19">
        <f t="shared" si="11"/>
        <v>0</v>
      </c>
      <c r="S18" s="6"/>
      <c r="T18" s="7">
        <f t="shared" si="6"/>
        <v>0</v>
      </c>
      <c r="U18" s="6"/>
      <c r="V18" s="7">
        <f t="shared" si="7"/>
        <v>0</v>
      </c>
      <c r="W18" s="8">
        <f t="shared" si="8"/>
        <v>0</v>
      </c>
      <c r="X18" s="6">
        <f t="shared" si="9"/>
        <v>8</v>
      </c>
      <c r="Y18" s="6">
        <f>COUNTA(E18,G18,I18,K18,#REF!,#REF!,S18,U18,#REF!,#REF!)</f>
        <v>4</v>
      </c>
      <c r="Z18" s="16">
        <f t="shared" si="10"/>
        <v>1</v>
      </c>
    </row>
    <row r="19" spans="1:26" x14ac:dyDescent="0.2">
      <c r="A19" s="22">
        <f t="shared" si="0"/>
        <v>9</v>
      </c>
      <c r="B19" s="13"/>
      <c r="C19" s="13"/>
      <c r="D19" s="13"/>
      <c r="E19" s="13"/>
      <c r="F19" s="19">
        <f t="shared" ref="F19:F31" si="12">IF(E19=0,,($E$9-E19)*$E$7*100/$E$9)</f>
        <v>0</v>
      </c>
      <c r="G19" s="6"/>
      <c r="H19" s="29">
        <f t="shared" ref="H19:H31" si="13">IF(G19=0,,($G$9-G19)*$G$7*100/$G$9)</f>
        <v>0</v>
      </c>
      <c r="I19" s="6"/>
      <c r="J19" s="19">
        <f t="shared" ref="J19:J31" si="14">IF(I19=0,,($I$9-I19)*$I$7*100/$I$9)</f>
        <v>0</v>
      </c>
      <c r="K19" s="6"/>
      <c r="L19" s="29">
        <f t="shared" ref="L19:L31" si="15">IF(K19=0,,($K$9-K19)*$K$7*100/$K$9)</f>
        <v>0</v>
      </c>
      <c r="M19" s="6"/>
      <c r="N19" s="19">
        <f t="shared" ref="N19:N31" si="16">IF(M19=0,,($M$9-M19)*$M$7*100/$M$9)</f>
        <v>0</v>
      </c>
      <c r="O19" s="27"/>
      <c r="P19" s="19">
        <f t="shared" ref="P19:P22" si="17">IF(O19=0,,($O$9-O19)*$O$7*100/$O$9)</f>
        <v>0</v>
      </c>
      <c r="Q19" s="27"/>
      <c r="R19" s="19">
        <f t="shared" ref="R19:R31" si="18">IF(Q19=0,,($Q$9-Q19)*$Q$7*100/$Q$9)</f>
        <v>0</v>
      </c>
      <c r="S19" s="6"/>
      <c r="T19" s="7">
        <f t="shared" ref="T19:T31" si="19">IF(S19=0,,($S$9-S19)*$S$7*100/$S$9)</f>
        <v>0</v>
      </c>
      <c r="U19" s="6"/>
      <c r="V19" s="7">
        <f t="shared" ref="V19:V31" si="20">IF(U19=0,,($U$9-U19)*$U$7*100/$U$9)</f>
        <v>0</v>
      </c>
      <c r="W19" s="8">
        <f t="shared" ref="W19:W31" si="21">SUM(F19+H19+J19+L19+N19+T19+P19+R19)</f>
        <v>0</v>
      </c>
      <c r="X19" s="6">
        <f t="shared" si="9"/>
        <v>9</v>
      </c>
      <c r="Y19" s="6">
        <f>COUNTA(E19,G19,I19,K19,#REF!,#REF!,S19,U19,#REF!,#REF!)</f>
        <v>4</v>
      </c>
      <c r="Z19" s="16">
        <f t="shared" si="10"/>
        <v>1</v>
      </c>
    </row>
    <row r="20" spans="1:26" x14ac:dyDescent="0.2">
      <c r="A20" s="22">
        <f t="shared" si="0"/>
        <v>10</v>
      </c>
      <c r="B20" s="13"/>
      <c r="C20" s="13"/>
      <c r="D20" s="13"/>
      <c r="E20" s="13"/>
      <c r="F20" s="19">
        <f t="shared" si="12"/>
        <v>0</v>
      </c>
      <c r="G20" s="6"/>
      <c r="H20" s="29">
        <f t="shared" si="13"/>
        <v>0</v>
      </c>
      <c r="I20" s="6"/>
      <c r="J20" s="19">
        <f t="shared" si="14"/>
        <v>0</v>
      </c>
      <c r="K20" s="6"/>
      <c r="L20" s="29">
        <f t="shared" si="15"/>
        <v>0</v>
      </c>
      <c r="M20" s="6"/>
      <c r="N20" s="19">
        <f t="shared" si="16"/>
        <v>0</v>
      </c>
      <c r="O20" s="27"/>
      <c r="P20" s="19">
        <f t="shared" si="17"/>
        <v>0</v>
      </c>
      <c r="Q20" s="27"/>
      <c r="R20" s="19">
        <f t="shared" si="18"/>
        <v>0</v>
      </c>
      <c r="S20" s="6"/>
      <c r="T20" s="7">
        <f t="shared" si="19"/>
        <v>0</v>
      </c>
      <c r="U20" s="6"/>
      <c r="V20" s="7">
        <f t="shared" si="20"/>
        <v>0</v>
      </c>
      <c r="W20" s="8">
        <f t="shared" si="21"/>
        <v>0</v>
      </c>
      <c r="X20" s="6">
        <f t="shared" si="9"/>
        <v>10</v>
      </c>
      <c r="Y20" s="6">
        <f>COUNTA(E20,G20,I20,K20,#REF!,#REF!,S20,U20,#REF!,#REF!)</f>
        <v>4</v>
      </c>
      <c r="Z20" s="16">
        <f t="shared" si="10"/>
        <v>1</v>
      </c>
    </row>
    <row r="21" spans="1:26" x14ac:dyDescent="0.2">
      <c r="A21" s="22">
        <f t="shared" si="0"/>
        <v>11</v>
      </c>
      <c r="B21" s="13"/>
      <c r="C21" s="13"/>
      <c r="D21" s="13"/>
      <c r="E21" s="13"/>
      <c r="F21" s="19">
        <f t="shared" si="12"/>
        <v>0</v>
      </c>
      <c r="G21" s="6"/>
      <c r="H21" s="29">
        <f t="shared" si="13"/>
        <v>0</v>
      </c>
      <c r="I21" s="6"/>
      <c r="J21" s="19">
        <f t="shared" si="14"/>
        <v>0</v>
      </c>
      <c r="K21" s="6"/>
      <c r="L21" s="29">
        <f t="shared" si="15"/>
        <v>0</v>
      </c>
      <c r="M21" s="6"/>
      <c r="N21" s="19">
        <f t="shared" si="16"/>
        <v>0</v>
      </c>
      <c r="O21" s="27"/>
      <c r="P21" s="19">
        <f t="shared" si="17"/>
        <v>0</v>
      </c>
      <c r="Q21" s="27"/>
      <c r="R21" s="19">
        <f t="shared" si="18"/>
        <v>0</v>
      </c>
      <c r="S21" s="6"/>
      <c r="T21" s="7">
        <f t="shared" si="19"/>
        <v>0</v>
      </c>
      <c r="U21" s="6"/>
      <c r="V21" s="7">
        <f t="shared" si="20"/>
        <v>0</v>
      </c>
      <c r="W21" s="8">
        <f t="shared" si="21"/>
        <v>0</v>
      </c>
      <c r="X21" s="6">
        <f t="shared" si="9"/>
        <v>11</v>
      </c>
      <c r="Y21" s="6">
        <f>COUNTA(E21,G21,I21,K21,#REF!,#REF!,S21,U21,#REF!,#REF!)</f>
        <v>4</v>
      </c>
      <c r="Z21" s="16">
        <f t="shared" si="10"/>
        <v>1</v>
      </c>
    </row>
    <row r="22" spans="1:26" x14ac:dyDescent="0.2">
      <c r="A22" s="22">
        <f t="shared" si="0"/>
        <v>12</v>
      </c>
      <c r="B22" s="13"/>
      <c r="C22" s="13"/>
      <c r="D22" s="13"/>
      <c r="E22" s="13"/>
      <c r="F22" s="19">
        <f t="shared" si="12"/>
        <v>0</v>
      </c>
      <c r="G22" s="6"/>
      <c r="H22" s="29">
        <f t="shared" si="13"/>
        <v>0</v>
      </c>
      <c r="I22" s="6"/>
      <c r="J22" s="19">
        <f t="shared" si="14"/>
        <v>0</v>
      </c>
      <c r="K22" s="6"/>
      <c r="L22" s="29">
        <f t="shared" si="15"/>
        <v>0</v>
      </c>
      <c r="M22" s="6"/>
      <c r="N22" s="19">
        <f t="shared" si="16"/>
        <v>0</v>
      </c>
      <c r="O22" s="27"/>
      <c r="P22" s="19">
        <f t="shared" si="17"/>
        <v>0</v>
      </c>
      <c r="Q22" s="27"/>
      <c r="R22" s="19">
        <f t="shared" si="18"/>
        <v>0</v>
      </c>
      <c r="S22" s="6"/>
      <c r="T22" s="7">
        <f t="shared" si="19"/>
        <v>0</v>
      </c>
      <c r="U22" s="6"/>
      <c r="V22" s="7">
        <f t="shared" si="20"/>
        <v>0</v>
      </c>
      <c r="W22" s="8">
        <f t="shared" si="21"/>
        <v>0</v>
      </c>
      <c r="X22" s="6">
        <f t="shared" si="9"/>
        <v>12</v>
      </c>
      <c r="Y22" s="6">
        <f>COUNTA(E22,G22,I22,K22,#REF!,#REF!,S22,U22,#REF!,#REF!)</f>
        <v>4</v>
      </c>
      <c r="Z22" s="16">
        <f t="shared" si="10"/>
        <v>1</v>
      </c>
    </row>
    <row r="23" spans="1:26" x14ac:dyDescent="0.2">
      <c r="A23" s="22">
        <f t="shared" si="0"/>
        <v>13</v>
      </c>
      <c r="B23" s="13"/>
      <c r="C23" s="13"/>
      <c r="D23" s="13"/>
      <c r="E23" s="13"/>
      <c r="F23" s="19">
        <f t="shared" si="12"/>
        <v>0</v>
      </c>
      <c r="G23" s="6"/>
      <c r="H23" s="29">
        <f t="shared" si="13"/>
        <v>0</v>
      </c>
      <c r="I23" s="6"/>
      <c r="J23" s="19">
        <f t="shared" si="14"/>
        <v>0</v>
      </c>
      <c r="K23" s="6"/>
      <c r="L23" s="29">
        <f t="shared" si="15"/>
        <v>0</v>
      </c>
      <c r="M23" s="6"/>
      <c r="N23" s="19">
        <f t="shared" si="16"/>
        <v>0</v>
      </c>
      <c r="O23" s="27"/>
      <c r="P23" s="19">
        <v>0</v>
      </c>
      <c r="Q23" s="27"/>
      <c r="R23" s="19">
        <f t="shared" si="18"/>
        <v>0</v>
      </c>
      <c r="S23" s="6"/>
      <c r="T23" s="7">
        <f t="shared" si="19"/>
        <v>0</v>
      </c>
      <c r="U23" s="6"/>
      <c r="V23" s="7">
        <f t="shared" si="20"/>
        <v>0</v>
      </c>
      <c r="W23" s="8">
        <f t="shared" si="21"/>
        <v>0</v>
      </c>
      <c r="X23" s="6">
        <f t="shared" si="9"/>
        <v>13</v>
      </c>
      <c r="Y23" s="6">
        <f>COUNTA(E23,G23,I23,K23,#REF!,#REF!,S23,U23,#REF!,#REF!)</f>
        <v>4</v>
      </c>
      <c r="Z23" s="16">
        <f t="shared" si="10"/>
        <v>1</v>
      </c>
    </row>
    <row r="24" spans="1:26" x14ac:dyDescent="0.2">
      <c r="A24" s="22">
        <f t="shared" si="0"/>
        <v>14</v>
      </c>
      <c r="B24" s="13"/>
      <c r="C24" s="13"/>
      <c r="D24" s="13"/>
      <c r="E24" s="13"/>
      <c r="F24" s="19">
        <f t="shared" si="12"/>
        <v>0</v>
      </c>
      <c r="G24" s="6"/>
      <c r="H24" s="29">
        <f t="shared" si="13"/>
        <v>0</v>
      </c>
      <c r="I24" s="6"/>
      <c r="J24" s="19">
        <f t="shared" si="14"/>
        <v>0</v>
      </c>
      <c r="K24" s="6"/>
      <c r="L24" s="29">
        <f t="shared" si="15"/>
        <v>0</v>
      </c>
      <c r="M24" s="6"/>
      <c r="N24" s="19">
        <f t="shared" si="16"/>
        <v>0</v>
      </c>
      <c r="O24" s="27"/>
      <c r="P24" s="19">
        <f t="shared" ref="P24:P31" si="22">IF(O24=0,,($O$9-O24)*$O$7*100/$O$9)</f>
        <v>0</v>
      </c>
      <c r="Q24" s="27"/>
      <c r="R24" s="19">
        <f t="shared" si="18"/>
        <v>0</v>
      </c>
      <c r="S24" s="6"/>
      <c r="T24" s="7">
        <f t="shared" si="19"/>
        <v>0</v>
      </c>
      <c r="U24" s="6"/>
      <c r="V24" s="7">
        <f t="shared" si="20"/>
        <v>0</v>
      </c>
      <c r="W24" s="8">
        <f t="shared" si="21"/>
        <v>0</v>
      </c>
      <c r="X24" s="6">
        <f t="shared" si="9"/>
        <v>14</v>
      </c>
      <c r="Y24" s="6">
        <f>COUNTA(E24,G24,I24,K24,#REF!,#REF!,S24,U24,#REF!,#REF!)</f>
        <v>4</v>
      </c>
      <c r="Z24" s="16">
        <f t="shared" si="10"/>
        <v>1</v>
      </c>
    </row>
    <row r="25" spans="1:26" x14ac:dyDescent="0.2">
      <c r="A25" s="22">
        <f t="shared" si="0"/>
        <v>15</v>
      </c>
      <c r="B25" s="13"/>
      <c r="C25" s="13"/>
      <c r="D25" s="13"/>
      <c r="E25" s="13"/>
      <c r="F25" s="19">
        <f t="shared" si="12"/>
        <v>0</v>
      </c>
      <c r="G25" s="6"/>
      <c r="H25" s="29">
        <f t="shared" si="13"/>
        <v>0</v>
      </c>
      <c r="I25" s="6"/>
      <c r="J25" s="19">
        <f t="shared" si="14"/>
        <v>0</v>
      </c>
      <c r="K25" s="6"/>
      <c r="L25" s="29">
        <f t="shared" si="15"/>
        <v>0</v>
      </c>
      <c r="M25" s="6"/>
      <c r="N25" s="19">
        <f t="shared" si="16"/>
        <v>0</v>
      </c>
      <c r="O25" s="27"/>
      <c r="P25" s="19">
        <f t="shared" si="22"/>
        <v>0</v>
      </c>
      <c r="Q25" s="27"/>
      <c r="R25" s="19">
        <f t="shared" si="18"/>
        <v>0</v>
      </c>
      <c r="S25" s="6"/>
      <c r="T25" s="7">
        <f t="shared" si="19"/>
        <v>0</v>
      </c>
      <c r="U25" s="6"/>
      <c r="V25" s="7">
        <f t="shared" si="20"/>
        <v>0</v>
      </c>
      <c r="W25" s="8">
        <f t="shared" si="21"/>
        <v>0</v>
      </c>
      <c r="X25" s="6">
        <f t="shared" si="9"/>
        <v>15</v>
      </c>
      <c r="Y25" s="6">
        <f>COUNTA(E25,G25,I25,K25,#REF!,#REF!,S25,U25,#REF!,#REF!)</f>
        <v>4</v>
      </c>
      <c r="Z25" s="16">
        <f t="shared" si="10"/>
        <v>1</v>
      </c>
    </row>
    <row r="26" spans="1:26" x14ac:dyDescent="0.2">
      <c r="A26" s="22">
        <f t="shared" si="0"/>
        <v>16</v>
      </c>
      <c r="B26" s="13"/>
      <c r="C26" s="13"/>
      <c r="D26" s="13"/>
      <c r="E26" s="13"/>
      <c r="F26" s="19">
        <f t="shared" si="12"/>
        <v>0</v>
      </c>
      <c r="G26" s="6"/>
      <c r="H26" s="29">
        <f t="shared" si="13"/>
        <v>0</v>
      </c>
      <c r="I26" s="6"/>
      <c r="J26" s="19">
        <f t="shared" si="14"/>
        <v>0</v>
      </c>
      <c r="K26" s="6"/>
      <c r="L26" s="29">
        <f t="shared" si="15"/>
        <v>0</v>
      </c>
      <c r="M26" s="6"/>
      <c r="N26" s="19">
        <f t="shared" si="16"/>
        <v>0</v>
      </c>
      <c r="O26" s="27"/>
      <c r="P26" s="19">
        <f t="shared" si="22"/>
        <v>0</v>
      </c>
      <c r="Q26" s="27"/>
      <c r="R26" s="19">
        <f t="shared" si="18"/>
        <v>0</v>
      </c>
      <c r="S26" s="6"/>
      <c r="T26" s="7">
        <f t="shared" si="19"/>
        <v>0</v>
      </c>
      <c r="U26" s="6"/>
      <c r="V26" s="7">
        <f t="shared" si="20"/>
        <v>0</v>
      </c>
      <c r="W26" s="8">
        <f t="shared" si="21"/>
        <v>0</v>
      </c>
      <c r="X26" s="6">
        <f t="shared" si="9"/>
        <v>16</v>
      </c>
      <c r="Y26" s="6">
        <f>COUNTA(E26,G26,I26,K26,#REF!,#REF!,S26,U26,#REF!,#REF!)</f>
        <v>4</v>
      </c>
      <c r="Z26" s="16">
        <f t="shared" si="10"/>
        <v>1</v>
      </c>
    </row>
    <row r="27" spans="1:26" x14ac:dyDescent="0.2">
      <c r="A27" s="22">
        <f t="shared" si="0"/>
        <v>17</v>
      </c>
      <c r="B27" s="13"/>
      <c r="C27" s="13"/>
      <c r="D27" s="13"/>
      <c r="E27" s="13"/>
      <c r="F27" s="19">
        <f t="shared" si="12"/>
        <v>0</v>
      </c>
      <c r="G27" s="6"/>
      <c r="H27" s="29">
        <f t="shared" si="13"/>
        <v>0</v>
      </c>
      <c r="I27" s="6"/>
      <c r="J27" s="19">
        <f t="shared" si="14"/>
        <v>0</v>
      </c>
      <c r="K27" s="6"/>
      <c r="L27" s="29">
        <f t="shared" si="15"/>
        <v>0</v>
      </c>
      <c r="M27" s="6"/>
      <c r="N27" s="19">
        <f t="shared" si="16"/>
        <v>0</v>
      </c>
      <c r="O27" s="27"/>
      <c r="P27" s="19">
        <f t="shared" si="22"/>
        <v>0</v>
      </c>
      <c r="Q27" s="27"/>
      <c r="R27" s="19">
        <f t="shared" si="18"/>
        <v>0</v>
      </c>
      <c r="S27" s="6"/>
      <c r="T27" s="7">
        <f t="shared" si="19"/>
        <v>0</v>
      </c>
      <c r="U27" s="6"/>
      <c r="V27" s="7">
        <f t="shared" si="20"/>
        <v>0</v>
      </c>
      <c r="W27" s="8">
        <f t="shared" si="21"/>
        <v>0</v>
      </c>
      <c r="X27" s="6">
        <f t="shared" si="9"/>
        <v>17</v>
      </c>
      <c r="Y27" s="6">
        <f>COUNTA(E27,G27,I27,K27,#REF!,#REF!,S27,U27,#REF!,#REF!)</f>
        <v>4</v>
      </c>
      <c r="Z27" s="16">
        <f t="shared" si="10"/>
        <v>1</v>
      </c>
    </row>
    <row r="28" spans="1:26" x14ac:dyDescent="0.2">
      <c r="A28" s="22">
        <f t="shared" si="0"/>
        <v>18</v>
      </c>
      <c r="B28" s="13"/>
      <c r="C28" s="13"/>
      <c r="D28" s="13"/>
      <c r="E28" s="13"/>
      <c r="F28" s="19">
        <f t="shared" si="12"/>
        <v>0</v>
      </c>
      <c r="G28" s="6"/>
      <c r="H28" s="29">
        <f t="shared" si="13"/>
        <v>0</v>
      </c>
      <c r="I28" s="6"/>
      <c r="J28" s="19">
        <f t="shared" si="14"/>
        <v>0</v>
      </c>
      <c r="K28" s="6"/>
      <c r="L28" s="29">
        <f t="shared" si="15"/>
        <v>0</v>
      </c>
      <c r="M28" s="6"/>
      <c r="N28" s="19">
        <f t="shared" si="16"/>
        <v>0</v>
      </c>
      <c r="O28" s="27"/>
      <c r="P28" s="19">
        <f t="shared" si="22"/>
        <v>0</v>
      </c>
      <c r="Q28" s="27"/>
      <c r="R28" s="19">
        <f t="shared" si="18"/>
        <v>0</v>
      </c>
      <c r="S28" s="6"/>
      <c r="T28" s="7">
        <f t="shared" si="19"/>
        <v>0</v>
      </c>
      <c r="U28" s="6"/>
      <c r="V28" s="7">
        <f t="shared" si="20"/>
        <v>0</v>
      </c>
      <c r="W28" s="8">
        <f t="shared" si="21"/>
        <v>0</v>
      </c>
      <c r="X28" s="6">
        <f t="shared" si="9"/>
        <v>18</v>
      </c>
      <c r="Y28" s="6">
        <f>COUNTA(E28,G28,I28,K28,#REF!,#REF!,S28,U28,#REF!,#REF!)</f>
        <v>4</v>
      </c>
      <c r="Z28" s="16">
        <f t="shared" si="10"/>
        <v>1</v>
      </c>
    </row>
    <row r="29" spans="1:26" x14ac:dyDescent="0.2">
      <c r="A29" s="22">
        <f t="shared" si="0"/>
        <v>19</v>
      </c>
      <c r="B29" s="13"/>
      <c r="C29" s="13"/>
      <c r="D29" s="13"/>
      <c r="E29" s="13"/>
      <c r="F29" s="19">
        <f t="shared" si="12"/>
        <v>0</v>
      </c>
      <c r="G29" s="6"/>
      <c r="H29" s="29">
        <f t="shared" si="13"/>
        <v>0</v>
      </c>
      <c r="I29" s="6"/>
      <c r="J29" s="19">
        <f t="shared" si="14"/>
        <v>0</v>
      </c>
      <c r="K29" s="6"/>
      <c r="L29" s="29">
        <f t="shared" si="15"/>
        <v>0</v>
      </c>
      <c r="M29" s="6"/>
      <c r="N29" s="19">
        <f t="shared" si="16"/>
        <v>0</v>
      </c>
      <c r="O29" s="6"/>
      <c r="P29" s="19">
        <f t="shared" si="22"/>
        <v>0</v>
      </c>
      <c r="Q29" s="6"/>
      <c r="R29" s="19">
        <f t="shared" si="18"/>
        <v>0</v>
      </c>
      <c r="S29" s="6"/>
      <c r="T29" s="7">
        <f t="shared" si="19"/>
        <v>0</v>
      </c>
      <c r="U29" s="6"/>
      <c r="V29" s="7">
        <f t="shared" si="20"/>
        <v>0</v>
      </c>
      <c r="W29" s="8">
        <f t="shared" si="21"/>
        <v>0</v>
      </c>
      <c r="X29" s="6">
        <f t="shared" si="9"/>
        <v>19</v>
      </c>
      <c r="Y29" s="6">
        <f>COUNTA(E29,G29,I29,K29,#REF!,#REF!,S29,U29,#REF!,#REF!)</f>
        <v>4</v>
      </c>
      <c r="Z29" s="16">
        <f t="shared" si="10"/>
        <v>1</v>
      </c>
    </row>
    <row r="30" spans="1:26" x14ac:dyDescent="0.2">
      <c r="A30" s="22">
        <f t="shared" si="0"/>
        <v>20</v>
      </c>
      <c r="B30" s="13"/>
      <c r="C30" s="13"/>
      <c r="D30" s="13"/>
      <c r="E30" s="13"/>
      <c r="F30" s="19">
        <f t="shared" si="12"/>
        <v>0</v>
      </c>
      <c r="G30" s="6"/>
      <c r="H30" s="29">
        <f t="shared" si="13"/>
        <v>0</v>
      </c>
      <c r="I30" s="6"/>
      <c r="J30" s="19">
        <f t="shared" si="14"/>
        <v>0</v>
      </c>
      <c r="K30" s="6"/>
      <c r="L30" s="29">
        <f t="shared" si="15"/>
        <v>0</v>
      </c>
      <c r="M30" s="6"/>
      <c r="N30" s="19">
        <f t="shared" si="16"/>
        <v>0</v>
      </c>
      <c r="O30" s="6"/>
      <c r="P30" s="19">
        <f t="shared" si="22"/>
        <v>0</v>
      </c>
      <c r="Q30" s="6"/>
      <c r="R30" s="19">
        <f t="shared" si="18"/>
        <v>0</v>
      </c>
      <c r="S30" s="6"/>
      <c r="T30" s="7">
        <f t="shared" si="19"/>
        <v>0</v>
      </c>
      <c r="U30" s="6"/>
      <c r="V30" s="7">
        <f t="shared" si="20"/>
        <v>0</v>
      </c>
      <c r="W30" s="8">
        <f t="shared" si="21"/>
        <v>0</v>
      </c>
      <c r="X30" s="6">
        <f t="shared" si="9"/>
        <v>20</v>
      </c>
      <c r="Y30" s="6">
        <f>COUNTA(E30,G30,I30,K30,#REF!,#REF!,S30,U30,#REF!,#REF!)</f>
        <v>4</v>
      </c>
      <c r="Z30" s="16">
        <f t="shared" si="10"/>
        <v>1</v>
      </c>
    </row>
    <row r="31" spans="1:26" x14ac:dyDescent="0.2">
      <c r="A31" s="22">
        <f t="shared" si="0"/>
        <v>21</v>
      </c>
      <c r="B31" s="13"/>
      <c r="C31" s="13"/>
      <c r="D31" s="13"/>
      <c r="E31" s="13"/>
      <c r="F31" s="19">
        <f t="shared" si="12"/>
        <v>0</v>
      </c>
      <c r="G31" s="6"/>
      <c r="H31" s="29">
        <f t="shared" si="13"/>
        <v>0</v>
      </c>
      <c r="I31" s="6"/>
      <c r="J31" s="19">
        <f t="shared" si="14"/>
        <v>0</v>
      </c>
      <c r="K31" s="6"/>
      <c r="L31" s="29">
        <f t="shared" si="15"/>
        <v>0</v>
      </c>
      <c r="M31" s="6"/>
      <c r="N31" s="19">
        <f t="shared" si="16"/>
        <v>0</v>
      </c>
      <c r="O31" s="6"/>
      <c r="P31" s="19">
        <f t="shared" si="22"/>
        <v>0</v>
      </c>
      <c r="Q31" s="6"/>
      <c r="R31" s="19">
        <f t="shared" si="18"/>
        <v>0</v>
      </c>
      <c r="S31" s="6"/>
      <c r="T31" s="7">
        <f t="shared" si="19"/>
        <v>0</v>
      </c>
      <c r="U31" s="6"/>
      <c r="V31" s="7">
        <f t="shared" si="20"/>
        <v>0</v>
      </c>
      <c r="W31" s="8">
        <f t="shared" si="21"/>
        <v>0</v>
      </c>
      <c r="X31" s="6">
        <f t="shared" si="9"/>
        <v>21</v>
      </c>
      <c r="Y31" s="6">
        <f>COUNTA(E31,G31,I31,K31,#REF!,#REF!,S31,U31,#REF!,#REF!)</f>
        <v>4</v>
      </c>
      <c r="Z31" s="16">
        <f t="shared" si="10"/>
        <v>1</v>
      </c>
    </row>
    <row r="32" spans="1:26" x14ac:dyDescent="0.2">
      <c r="A32" s="22">
        <f t="shared" si="0"/>
        <v>22</v>
      </c>
      <c r="B32" s="13"/>
      <c r="C32" s="13"/>
      <c r="D32" s="13"/>
      <c r="E32" s="13"/>
      <c r="F32" s="19">
        <f t="shared" ref="F32:F35" si="23">IF(E32=0,,($E$9-E32)*$E$7*100/$E$9)</f>
        <v>0</v>
      </c>
      <c r="G32" s="6"/>
      <c r="H32" s="29">
        <f t="shared" ref="H32:H35" si="24">IF(G32=0,,($G$9-G32)*$G$7*100/$G$9)</f>
        <v>0</v>
      </c>
      <c r="I32" s="6"/>
      <c r="J32" s="19">
        <f t="shared" ref="J32:J35" si="25">IF(I32=0,,($I$9-I32)*$I$7*100/$I$9)</f>
        <v>0</v>
      </c>
      <c r="K32" s="6"/>
      <c r="L32" s="29">
        <f t="shared" ref="L32:L35" si="26">IF(K32=0,,($K$9-K32)*$K$7*100/$K$9)</f>
        <v>0</v>
      </c>
      <c r="M32" s="6"/>
      <c r="N32" s="19">
        <f t="shared" ref="N32:N35" si="27">IF(M32=0,,($M$9-M32)*$M$7*100/$M$9)</f>
        <v>0</v>
      </c>
      <c r="O32" s="6"/>
      <c r="P32" s="19">
        <f t="shared" ref="P32:P35" si="28">IF(O32=0,,($O$9-O32)*$O$7*100/$O$9)</f>
        <v>0</v>
      </c>
      <c r="Q32" s="6"/>
      <c r="R32" s="19">
        <f t="shared" ref="R32:R35" si="29">IF(Q32=0,,($Q$9-Q32)*$Q$7*100/$Q$9)</f>
        <v>0</v>
      </c>
      <c r="S32" s="6"/>
      <c r="T32" s="7">
        <f t="shared" ref="T32:T35" si="30">IF(S32=0,,($S$9-S32)*$S$7*100/$S$9)</f>
        <v>0</v>
      </c>
      <c r="U32" s="6"/>
      <c r="V32" s="7">
        <f t="shared" ref="V32:V35" si="31">IF(U32=0,,($U$9-U32)*$U$7*100/$U$9)</f>
        <v>0</v>
      </c>
      <c r="W32" s="8">
        <f t="shared" ref="W32:W35" si="32">SUM(F32+H32+J32+L32+N32+T32+P32+R32)</f>
        <v>0</v>
      </c>
      <c r="X32" s="6">
        <f t="shared" si="9"/>
        <v>22</v>
      </c>
      <c r="Y32" s="6">
        <f>COUNTA(E32,G32,I32,K32,#REF!,#REF!,S32,U32,#REF!,#REF!)</f>
        <v>4</v>
      </c>
      <c r="Z32" s="16">
        <f t="shared" si="10"/>
        <v>1</v>
      </c>
    </row>
    <row r="33" spans="1:26" x14ac:dyDescent="0.2">
      <c r="A33" s="22">
        <f t="shared" si="0"/>
        <v>23</v>
      </c>
      <c r="B33" s="13"/>
      <c r="C33" s="13"/>
      <c r="D33" s="13"/>
      <c r="E33" s="13"/>
      <c r="F33" s="19">
        <f t="shared" si="23"/>
        <v>0</v>
      </c>
      <c r="G33" s="6"/>
      <c r="H33" s="29">
        <f t="shared" si="24"/>
        <v>0</v>
      </c>
      <c r="I33" s="6"/>
      <c r="J33" s="19">
        <f t="shared" si="25"/>
        <v>0</v>
      </c>
      <c r="K33" s="6"/>
      <c r="L33" s="29">
        <f t="shared" si="26"/>
        <v>0</v>
      </c>
      <c r="M33" s="6"/>
      <c r="N33" s="19">
        <f t="shared" si="27"/>
        <v>0</v>
      </c>
      <c r="O33" s="6"/>
      <c r="P33" s="19">
        <f t="shared" si="28"/>
        <v>0</v>
      </c>
      <c r="Q33" s="6"/>
      <c r="R33" s="19">
        <f t="shared" si="29"/>
        <v>0</v>
      </c>
      <c r="S33" s="6"/>
      <c r="T33" s="7">
        <f t="shared" si="30"/>
        <v>0</v>
      </c>
      <c r="U33" s="6"/>
      <c r="V33" s="7">
        <f t="shared" si="31"/>
        <v>0</v>
      </c>
      <c r="W33" s="8">
        <f t="shared" si="32"/>
        <v>0</v>
      </c>
      <c r="X33" s="6">
        <f t="shared" si="9"/>
        <v>23</v>
      </c>
      <c r="Y33" s="6">
        <f>COUNTA(E33,G33,I33,K33,#REF!,#REF!,S33,U33,#REF!,#REF!)</f>
        <v>4</v>
      </c>
      <c r="Z33" s="16">
        <f t="shared" si="10"/>
        <v>1</v>
      </c>
    </row>
    <row r="34" spans="1:26" x14ac:dyDescent="0.2">
      <c r="A34" s="22">
        <f t="shared" si="0"/>
        <v>24</v>
      </c>
      <c r="B34" s="13"/>
      <c r="C34" s="13"/>
      <c r="D34" s="13"/>
      <c r="E34" s="13"/>
      <c r="F34" s="19">
        <f t="shared" si="23"/>
        <v>0</v>
      </c>
      <c r="G34" s="6"/>
      <c r="H34" s="29">
        <f t="shared" si="24"/>
        <v>0</v>
      </c>
      <c r="I34" s="6"/>
      <c r="J34" s="19">
        <f t="shared" si="25"/>
        <v>0</v>
      </c>
      <c r="K34" s="6"/>
      <c r="L34" s="29">
        <f t="shared" si="26"/>
        <v>0</v>
      </c>
      <c r="M34" s="6"/>
      <c r="N34" s="19">
        <f t="shared" si="27"/>
        <v>0</v>
      </c>
      <c r="O34" s="6"/>
      <c r="P34" s="19">
        <f t="shared" si="28"/>
        <v>0</v>
      </c>
      <c r="Q34" s="6"/>
      <c r="R34" s="19">
        <f t="shared" si="29"/>
        <v>0</v>
      </c>
      <c r="S34" s="6"/>
      <c r="T34" s="7">
        <f t="shared" si="30"/>
        <v>0</v>
      </c>
      <c r="U34" s="6"/>
      <c r="V34" s="7">
        <f t="shared" si="31"/>
        <v>0</v>
      </c>
      <c r="W34" s="8">
        <f t="shared" si="32"/>
        <v>0</v>
      </c>
      <c r="X34" s="6">
        <f t="shared" si="9"/>
        <v>24</v>
      </c>
      <c r="Y34" s="6">
        <f>COUNTA(E34,G34,I34,K34,#REF!,#REF!,S34,U34,#REF!,#REF!)</f>
        <v>4</v>
      </c>
      <c r="Z34" s="16">
        <f t="shared" si="10"/>
        <v>1</v>
      </c>
    </row>
    <row r="35" spans="1:26" x14ac:dyDescent="0.2">
      <c r="A35" s="22">
        <f t="shared" si="0"/>
        <v>25</v>
      </c>
      <c r="B35" s="13"/>
      <c r="C35" s="13"/>
      <c r="D35" s="13"/>
      <c r="E35" s="13"/>
      <c r="F35" s="19">
        <f t="shared" si="23"/>
        <v>0</v>
      </c>
      <c r="G35" s="6"/>
      <c r="H35" s="29">
        <f t="shared" si="24"/>
        <v>0</v>
      </c>
      <c r="I35" s="6"/>
      <c r="J35" s="19">
        <f t="shared" si="25"/>
        <v>0</v>
      </c>
      <c r="K35" s="6"/>
      <c r="L35" s="29">
        <f t="shared" si="26"/>
        <v>0</v>
      </c>
      <c r="M35" s="6"/>
      <c r="N35" s="19">
        <f t="shared" si="27"/>
        <v>0</v>
      </c>
      <c r="O35" s="6"/>
      <c r="P35" s="19">
        <f t="shared" si="28"/>
        <v>0</v>
      </c>
      <c r="Q35" s="6"/>
      <c r="R35" s="19">
        <f t="shared" si="29"/>
        <v>0</v>
      </c>
      <c r="S35" s="6"/>
      <c r="T35" s="7">
        <f t="shared" si="30"/>
        <v>0</v>
      </c>
      <c r="U35" s="6"/>
      <c r="V35" s="7">
        <f t="shared" si="31"/>
        <v>0</v>
      </c>
      <c r="W35" s="8">
        <f t="shared" si="32"/>
        <v>0</v>
      </c>
      <c r="X35" s="6">
        <f t="shared" si="9"/>
        <v>25</v>
      </c>
      <c r="Y35" s="6">
        <f>COUNTA(E35,G35,I35,K35,#REF!,#REF!,S35,U35,#REF!,#REF!)</f>
        <v>4</v>
      </c>
      <c r="Z35" s="16">
        <f t="shared" si="10"/>
        <v>1</v>
      </c>
    </row>
    <row r="36" spans="1:26" x14ac:dyDescent="0.2">
      <c r="A36" s="39" t="s">
        <v>11</v>
      </c>
      <c r="B36" s="39"/>
      <c r="C36" s="40"/>
      <c r="E36">
        <f>COUNTA(E11:E35)</f>
        <v>4</v>
      </c>
      <c r="G36">
        <f>COUNTA(G11:G35)</f>
        <v>2</v>
      </c>
      <c r="I36">
        <f>COUNTA(I11:I35)</f>
        <v>4</v>
      </c>
      <c r="K36">
        <f>COUNTA(K11:K35)</f>
        <v>4</v>
      </c>
      <c r="M36">
        <f>COUNTA(M11:M35)</f>
        <v>0</v>
      </c>
      <c r="O36">
        <f>COUNTA(O11:O35)</f>
        <v>0</v>
      </c>
      <c r="Q36">
        <f>COUNTA(#REF!)</f>
        <v>1</v>
      </c>
      <c r="S36">
        <f>COUNTA(U11:U35)</f>
        <v>0</v>
      </c>
    </row>
    <row r="37" spans="1:26" x14ac:dyDescent="0.2">
      <c r="A37" s="45" t="s">
        <v>19</v>
      </c>
      <c r="B37" s="45"/>
      <c r="C37" s="45"/>
      <c r="E37" s="15">
        <f>E36/$G$2</f>
        <v>0.8</v>
      </c>
      <c r="G37" s="15">
        <f>G36/$G$2</f>
        <v>0.4</v>
      </c>
      <c r="I37" s="15">
        <f>I36/$G$2</f>
        <v>0.8</v>
      </c>
      <c r="K37" s="15">
        <f>K36/$G$2</f>
        <v>0.8</v>
      </c>
      <c r="M37" s="15">
        <f>M36/$G$2</f>
        <v>0</v>
      </c>
      <c r="O37" s="15">
        <f>O36/$G$2</f>
        <v>0</v>
      </c>
      <c r="Q37" s="15">
        <f>Q36/$G$2</f>
        <v>0.2</v>
      </c>
      <c r="S37" s="15">
        <f>S36/$G$2</f>
        <v>0</v>
      </c>
    </row>
  </sheetData>
  <sortState xmlns:xlrd2="http://schemas.microsoft.com/office/spreadsheetml/2017/richdata2" ref="B11:W18">
    <sortCondition descending="1" ref="W11:W18"/>
  </sortState>
  <mergeCells count="41">
    <mergeCell ref="A1:H1"/>
    <mergeCell ref="E2:F2"/>
    <mergeCell ref="E3:F3"/>
    <mergeCell ref="E6:F6"/>
    <mergeCell ref="G6:H6"/>
    <mergeCell ref="U6:V6"/>
    <mergeCell ref="E7:F7"/>
    <mergeCell ref="S6:T6"/>
    <mergeCell ref="S7:T7"/>
    <mergeCell ref="I6:J6"/>
    <mergeCell ref="G7:H7"/>
    <mergeCell ref="I7:J7"/>
    <mergeCell ref="K6:L6"/>
    <mergeCell ref="U7:V7"/>
    <mergeCell ref="K7:L7"/>
    <mergeCell ref="Q6:R6"/>
    <mergeCell ref="Q7:R7"/>
    <mergeCell ref="O6:P6"/>
    <mergeCell ref="O7:P7"/>
    <mergeCell ref="U9:V9"/>
    <mergeCell ref="U8:V8"/>
    <mergeCell ref="S8:T8"/>
    <mergeCell ref="S9:T9"/>
    <mergeCell ref="M8:N8"/>
    <mergeCell ref="M9:N9"/>
    <mergeCell ref="Q8:R8"/>
    <mergeCell ref="Q9:R9"/>
    <mergeCell ref="O8:P8"/>
    <mergeCell ref="O9:P9"/>
    <mergeCell ref="A36:C36"/>
    <mergeCell ref="M6:N6"/>
    <mergeCell ref="M7:N7"/>
    <mergeCell ref="A37:C37"/>
    <mergeCell ref="E8:F8"/>
    <mergeCell ref="G8:H8"/>
    <mergeCell ref="I8:J8"/>
    <mergeCell ref="E9:F9"/>
    <mergeCell ref="G9:H9"/>
    <mergeCell ref="I9:J9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FL H-Vétérans 3</vt:lpstr>
      <vt:lpstr>FL H-Vétérans 2</vt:lpstr>
      <vt:lpstr>FL H-Vétérans 1</vt:lpstr>
      <vt:lpstr>FL D-Veterans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2025-12-01T08:49:26Z</dcterms:modified>
</cp:coreProperties>
</file>