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6A38E284-BF32-45E2-A620-FDA37B8C255B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5" l="1"/>
  <c r="N16" i="35"/>
  <c r="X51" i="25"/>
  <c r="X50" i="25"/>
  <c r="X49" i="25"/>
  <c r="X48" i="25"/>
  <c r="X47" i="25"/>
  <c r="X46" i="25"/>
  <c r="X45" i="25"/>
  <c r="X44" i="25"/>
  <c r="X43" i="25"/>
  <c r="X42" i="25"/>
  <c r="X41" i="25"/>
  <c r="X40" i="25"/>
  <c r="X39" i="25"/>
  <c r="X38" i="25"/>
  <c r="X37" i="25"/>
  <c r="X36" i="25"/>
  <c r="X35" i="25"/>
  <c r="X34" i="25"/>
  <c r="X33" i="25"/>
  <c r="X32" i="25"/>
  <c r="X31" i="25"/>
  <c r="X30" i="25"/>
  <c r="X29" i="25"/>
  <c r="X28" i="25"/>
  <c r="X27" i="25"/>
  <c r="V31" i="9"/>
  <c r="V30" i="9"/>
  <c r="V29" i="9"/>
  <c r="V28" i="9"/>
  <c r="V27" i="9"/>
  <c r="M18" i="9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6" i="29"/>
  <c r="L14" i="29"/>
  <c r="L13" i="29"/>
  <c r="L15" i="29"/>
  <c r="L12" i="29"/>
  <c r="L11" i="29"/>
  <c r="M19" i="25"/>
  <c r="L20" i="7"/>
  <c r="L22" i="7"/>
  <c r="L19" i="7"/>
  <c r="L18" i="7"/>
  <c r="L16" i="7"/>
  <c r="L21" i="7"/>
  <c r="L17" i="7"/>
  <c r="L15" i="7"/>
  <c r="L14" i="7"/>
  <c r="L12" i="7"/>
  <c r="L13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3" i="19"/>
  <c r="L12" i="19"/>
  <c r="L11" i="19"/>
  <c r="L13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4" i="29"/>
  <c r="V16" i="29"/>
  <c r="V15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2" i="27" l="1"/>
  <c r="P45" i="26"/>
  <c r="T11" i="7" l="1"/>
  <c r="AC22" i="7" l="1"/>
  <c r="AC21" i="7"/>
  <c r="AC20" i="7"/>
  <c r="AC19" i="7"/>
  <c r="AA18" i="7"/>
  <c r="R22" i="7"/>
  <c r="R20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7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6" i="25"/>
  <c r="S15" i="25"/>
  <c r="S14" i="25"/>
  <c r="S19" i="25"/>
  <c r="S18" i="25"/>
  <c r="S20" i="25"/>
  <c r="S12" i="25"/>
  <c r="S11" i="25"/>
  <c r="S23" i="25"/>
  <c r="S13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6" i="9"/>
  <c r="Q15" i="9"/>
  <c r="Q13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4" i="35"/>
  <c r="R13" i="35"/>
  <c r="P44" i="26" l="1"/>
  <c r="P18" i="24"/>
  <c r="R21" i="29"/>
  <c r="J12" i="36" l="1"/>
  <c r="J11" i="36"/>
  <c r="L24" i="13" l="1"/>
  <c r="L23" i="13"/>
  <c r="L22" i="13"/>
  <c r="L21" i="13"/>
  <c r="L20" i="13"/>
  <c r="L19" i="13"/>
  <c r="L18" i="13"/>
  <c r="L15" i="13"/>
  <c r="L13" i="13"/>
  <c r="L17" i="13"/>
  <c r="L14" i="13"/>
  <c r="L16" i="13"/>
  <c r="L11" i="13"/>
  <c r="L1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1" i="24"/>
  <c r="N16" i="24"/>
  <c r="N30" i="24"/>
  <c r="N29" i="24"/>
  <c r="N27" i="24"/>
  <c r="N26" i="24"/>
  <c r="N25" i="24"/>
  <c r="N15" i="24"/>
  <c r="N24" i="24"/>
  <c r="N23" i="24"/>
  <c r="N20" i="24"/>
  <c r="N17" i="24"/>
  <c r="N19" i="24"/>
  <c r="N11" i="24"/>
  <c r="N13" i="24"/>
  <c r="N14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4" i="29"/>
  <c r="P17" i="29"/>
  <c r="P15" i="29"/>
  <c r="P12" i="29"/>
  <c r="AB26" i="19" l="1"/>
  <c r="AB25" i="19"/>
  <c r="AB24" i="19"/>
  <c r="L30" i="24"/>
  <c r="J24" i="13"/>
  <c r="Q24" i="13" s="1"/>
  <c r="J23" i="13"/>
  <c r="J22" i="13"/>
  <c r="J21" i="13"/>
  <c r="J20" i="13"/>
  <c r="J19" i="13"/>
  <c r="AA20" i="7"/>
  <c r="N19" i="7"/>
  <c r="N16" i="7"/>
  <c r="N21" i="7"/>
  <c r="N13" i="7"/>
  <c r="N17" i="7"/>
  <c r="N12" i="7"/>
  <c r="N15" i="7"/>
  <c r="N11" i="7"/>
  <c r="AB20" i="7"/>
  <c r="N14" i="7"/>
  <c r="P16" i="30"/>
  <c r="O18" i="26" l="1"/>
  <c r="O42" i="26"/>
  <c r="O27" i="26"/>
  <c r="O45" i="26"/>
  <c r="O44" i="26"/>
  <c r="O39" i="26"/>
  <c r="O36" i="26"/>
  <c r="O33" i="26"/>
  <c r="O25" i="26"/>
  <c r="O31" i="26"/>
  <c r="O29" i="26"/>
  <c r="O30" i="26"/>
  <c r="O28" i="26"/>
  <c r="O23" i="26"/>
  <c r="O24" i="26"/>
  <c r="O14" i="26"/>
  <c r="O15" i="26"/>
  <c r="O20" i="26"/>
  <c r="O32" i="26"/>
  <c r="O34" i="26"/>
  <c r="O22" i="26"/>
  <c r="O46" i="26"/>
  <c r="O11" i="26"/>
  <c r="O40" i="26"/>
  <c r="O19" i="26"/>
  <c r="O38" i="26"/>
  <c r="O21" i="26"/>
  <c r="O16" i="26"/>
  <c r="O26" i="26"/>
  <c r="O13" i="26"/>
  <c r="O17" i="26"/>
  <c r="Q43" i="26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5" i="9"/>
  <c r="K19" i="9"/>
  <c r="K12" i="9"/>
  <c r="K16" i="9"/>
  <c r="K17" i="9"/>
  <c r="K14" i="9"/>
  <c r="K13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4" i="35"/>
  <c r="L11" i="35"/>
  <c r="L15" i="35"/>
  <c r="L12" i="35"/>
  <c r="F25" i="24" l="1"/>
  <c r="F15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6" i="30"/>
  <c r="J17" i="30"/>
  <c r="J15" i="30"/>
  <c r="J14" i="30"/>
  <c r="J12" i="30"/>
  <c r="J13" i="30"/>
  <c r="J11" i="30"/>
  <c r="J20" i="35"/>
  <c r="J19" i="35"/>
  <c r="J18" i="35"/>
  <c r="J17" i="35"/>
  <c r="J14" i="35"/>
  <c r="J11" i="35"/>
  <c r="J15" i="35"/>
  <c r="J12" i="35"/>
  <c r="J13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7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3" i="35"/>
  <c r="H14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7" i="19"/>
  <c r="H12" i="19"/>
  <c r="J17" i="28" l="1"/>
  <c r="F11" i="29"/>
  <c r="AB23" i="19"/>
  <c r="F22" i="19"/>
  <c r="F18" i="19"/>
  <c r="F14" i="19"/>
  <c r="F26" i="19"/>
  <c r="F25" i="19"/>
  <c r="F15" i="19"/>
  <c r="F23" i="19"/>
  <c r="F11" i="19"/>
  <c r="F13" i="19"/>
  <c r="F17" i="19"/>
  <c r="T11" i="29" l="1"/>
  <c r="U24" i="9" l="1"/>
  <c r="U23" i="9"/>
  <c r="U22" i="9"/>
  <c r="U12" i="9"/>
  <c r="U21" i="9"/>
  <c r="U18" i="9"/>
  <c r="U15" i="9"/>
  <c r="U19" i="9"/>
  <c r="U16" i="9"/>
  <c r="U17" i="9"/>
  <c r="U14" i="9"/>
  <c r="U13" i="9"/>
  <c r="U11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7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4" i="35"/>
  <c r="X13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1" i="24"/>
  <c r="P16" i="24"/>
  <c r="P22" i="24"/>
  <c r="P27" i="24"/>
  <c r="P24" i="24"/>
  <c r="P23" i="24"/>
  <c r="P19" i="24"/>
  <c r="P13" i="24"/>
  <c r="P29" i="24"/>
  <c r="P15" i="24"/>
  <c r="P12" i="24"/>
  <c r="P11" i="24"/>
  <c r="P25" i="24"/>
  <c r="P20" i="24"/>
  <c r="P1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4" i="29"/>
  <c r="R15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6" i="30"/>
  <c r="T17" i="30"/>
  <c r="T15" i="30"/>
  <c r="T11" i="30"/>
  <c r="T14" i="30"/>
  <c r="T12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4" i="35"/>
  <c r="V13" i="35"/>
  <c r="N15" i="13" l="1"/>
  <c r="Q15" i="13" s="1"/>
  <c r="N14" i="13"/>
  <c r="Q14" i="13" s="1"/>
  <c r="N16" i="13"/>
  <c r="Q16" i="13" s="1"/>
  <c r="R24" i="29" l="1"/>
  <c r="W14" i="25" l="1"/>
  <c r="U31" i="25"/>
  <c r="U30" i="25"/>
  <c r="U29" i="25"/>
  <c r="U28" i="25"/>
  <c r="U27" i="25"/>
  <c r="U26" i="25"/>
  <c r="U25" i="25"/>
  <c r="U22" i="25"/>
  <c r="U24" i="25"/>
  <c r="U15" i="25"/>
  <c r="U17" i="25"/>
  <c r="U19" i="25"/>
  <c r="U18" i="25"/>
  <c r="U21" i="25"/>
  <c r="U14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7" i="19"/>
  <c r="V12" i="19"/>
  <c r="V24" i="19"/>
  <c r="T25" i="35"/>
  <c r="T24" i="35"/>
  <c r="T23" i="35"/>
  <c r="T22" i="35"/>
  <c r="T21" i="35"/>
  <c r="T20" i="35"/>
  <c r="T19" i="35"/>
  <c r="T18" i="35"/>
  <c r="T17" i="35"/>
  <c r="T16" i="35"/>
  <c r="T11" i="35"/>
  <c r="T14" i="35"/>
  <c r="T15" i="35"/>
  <c r="T12" i="35"/>
  <c r="T13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7" i="24"/>
  <c r="J26" i="24"/>
  <c r="J31" i="24"/>
  <c r="J28" i="24"/>
  <c r="J21" i="24"/>
  <c r="J29" i="24"/>
  <c r="J25" i="24"/>
  <c r="N11" i="29"/>
  <c r="T22" i="7" l="1"/>
  <c r="T21" i="7"/>
  <c r="T13" i="7"/>
  <c r="T15" i="7"/>
  <c r="T17" i="7"/>
  <c r="T12" i="7"/>
  <c r="T14" i="7"/>
  <c r="T19" i="7"/>
  <c r="T16" i="7"/>
  <c r="N11" i="31" l="1"/>
  <c r="R13" i="7" l="1"/>
  <c r="R12" i="7"/>
  <c r="R15" i="7"/>
  <c r="R17" i="7"/>
  <c r="R14" i="7"/>
  <c r="R11" i="7"/>
  <c r="R16" i="7"/>
  <c r="AB13" i="19"/>
  <c r="AB22" i="19"/>
  <c r="L12" i="36" l="1"/>
  <c r="U12" i="36" s="1"/>
  <c r="Q28" i="25"/>
  <c r="Q18" i="25"/>
  <c r="Q22" i="25"/>
  <c r="Q25" i="25"/>
  <c r="Q27" i="25"/>
  <c r="Q19" i="25"/>
  <c r="Q26" i="25"/>
  <c r="Q24" i="25"/>
  <c r="Q15" i="25"/>
  <c r="Q21" i="25"/>
  <c r="Q17" i="25"/>
  <c r="Q14" i="25"/>
  <c r="Q11" i="25"/>
  <c r="Q23" i="25"/>
  <c r="Q12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1" i="7" l="1"/>
  <c r="P22" i="7"/>
  <c r="AA22" i="7" s="1"/>
  <c r="P13" i="7"/>
  <c r="P15" i="7"/>
  <c r="P17" i="7"/>
  <c r="P12" i="7"/>
  <c r="P14" i="7"/>
  <c r="P11" i="7"/>
  <c r="P19" i="7"/>
  <c r="P16" i="7"/>
  <c r="R17" i="30" l="1"/>
  <c r="R23" i="30"/>
  <c r="R22" i="30"/>
  <c r="R21" i="30"/>
  <c r="R16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7" i="19"/>
  <c r="P12" i="19"/>
  <c r="P24" i="19"/>
  <c r="N13" i="35"/>
  <c r="O24" i="9" l="1"/>
  <c r="O23" i="9"/>
  <c r="O22" i="9"/>
  <c r="O12" i="9"/>
  <c r="O18" i="9"/>
  <c r="O21" i="9"/>
  <c r="O19" i="9"/>
  <c r="O15" i="9"/>
  <c r="O16" i="9"/>
  <c r="O14" i="9"/>
  <c r="O17" i="9"/>
  <c r="O13" i="9"/>
  <c r="O11" i="9"/>
  <c r="O28" i="25"/>
  <c r="O18" i="25"/>
  <c r="O25" i="25"/>
  <c r="O27" i="25"/>
  <c r="O19" i="25"/>
  <c r="O26" i="25"/>
  <c r="O17" i="25"/>
  <c r="O24" i="25"/>
  <c r="O16" i="25"/>
  <c r="O15" i="25"/>
  <c r="O21" i="25"/>
  <c r="O14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5" i="30"/>
  <c r="P18" i="30"/>
  <c r="P11" i="30"/>
  <c r="P14" i="30"/>
  <c r="P12" i="30"/>
  <c r="O36" i="30"/>
  <c r="AB19" i="7"/>
  <c r="L14" i="24" l="1"/>
  <c r="L18" i="24"/>
  <c r="L33" i="35"/>
  <c r="L32" i="35"/>
  <c r="L31" i="35"/>
  <c r="L30" i="35"/>
  <c r="L29" i="35"/>
  <c r="L28" i="35"/>
  <c r="AB21" i="19"/>
  <c r="AB20" i="19"/>
  <c r="AB19" i="19"/>
  <c r="N33" i="19"/>
  <c r="AA33" i="19" s="1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5" i="9"/>
  <c r="M16" i="9"/>
  <c r="M14" i="9"/>
  <c r="M13" i="9"/>
  <c r="M11" i="9"/>
  <c r="M31" i="25"/>
  <c r="M30" i="25"/>
  <c r="M29" i="25"/>
  <c r="M28" i="25"/>
  <c r="M18" i="25"/>
  <c r="M22" i="25"/>
  <c r="M25" i="25"/>
  <c r="M27" i="25"/>
  <c r="M26" i="25"/>
  <c r="M17" i="25"/>
  <c r="M16" i="25"/>
  <c r="M15" i="25"/>
  <c r="M14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7" i="25"/>
  <c r="K16" i="25"/>
  <c r="K15" i="25"/>
  <c r="K14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5" i="30"/>
  <c r="N18" i="30"/>
  <c r="N16" i="30"/>
  <c r="N11" i="30"/>
  <c r="N14" i="30"/>
  <c r="N12" i="30"/>
  <c r="M36" i="30"/>
  <c r="K34" i="19"/>
  <c r="J18" i="29" l="1"/>
  <c r="J22" i="29"/>
  <c r="J21" i="29"/>
  <c r="J15" i="29"/>
  <c r="J14" i="29"/>
  <c r="J17" i="29"/>
  <c r="J19" i="29"/>
  <c r="J16" i="29"/>
  <c r="J12" i="29"/>
  <c r="J13" i="29"/>
  <c r="J11" i="29"/>
  <c r="H23" i="13"/>
  <c r="H22" i="13"/>
  <c r="H21" i="13"/>
  <c r="H20" i="13"/>
  <c r="F14" i="35" l="1"/>
  <c r="F12" i="35"/>
  <c r="I15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3" i="35"/>
  <c r="Y13" i="35" s="1"/>
  <c r="Z11" i="35"/>
  <c r="N14" i="35"/>
  <c r="Y14" i="35" s="1"/>
  <c r="Z12" i="35"/>
  <c r="N12" i="35"/>
  <c r="P28" i="19"/>
  <c r="P29" i="19"/>
  <c r="P16" i="19"/>
  <c r="P20" i="19"/>
  <c r="P30" i="19"/>
  <c r="P31" i="19"/>
  <c r="P32" i="19"/>
  <c r="P33" i="19"/>
  <c r="G3" i="30"/>
  <c r="G3" i="7"/>
  <c r="Z19" i="7"/>
  <c r="Z11" i="7"/>
  <c r="Z12" i="7"/>
  <c r="Z15" i="7"/>
  <c r="Z14" i="7"/>
  <c r="Z17" i="7"/>
  <c r="Z13" i="7"/>
  <c r="Z21" i="7"/>
  <c r="Z16" i="7"/>
  <c r="V19" i="7"/>
  <c r="V11" i="7"/>
  <c r="V12" i="7"/>
  <c r="V15" i="7"/>
  <c r="V14" i="7"/>
  <c r="V17" i="7"/>
  <c r="V13" i="7"/>
  <c r="V21" i="7"/>
  <c r="J19" i="7"/>
  <c r="J11" i="7"/>
  <c r="J12" i="7"/>
  <c r="J15" i="7"/>
  <c r="J14" i="7"/>
  <c r="J17" i="7"/>
  <c r="J13" i="7"/>
  <c r="J21" i="7"/>
  <c r="J16" i="7"/>
  <c r="H19" i="7"/>
  <c r="H11" i="7"/>
  <c r="H12" i="7"/>
  <c r="H15" i="7"/>
  <c r="H14" i="7"/>
  <c r="H17" i="7"/>
  <c r="H13" i="7"/>
  <c r="H21" i="7"/>
  <c r="F19" i="7"/>
  <c r="F11" i="7"/>
  <c r="F12" i="7"/>
  <c r="F15" i="7"/>
  <c r="F14" i="7"/>
  <c r="F17" i="7"/>
  <c r="F13" i="7"/>
  <c r="F21" i="7"/>
  <c r="G20" i="25"/>
  <c r="G23" i="25"/>
  <c r="G24" i="25"/>
  <c r="G21" i="25"/>
  <c r="G12" i="25"/>
  <c r="G11" i="25"/>
  <c r="X11" i="25" s="1"/>
  <c r="G14" i="25"/>
  <c r="G15" i="25"/>
  <c r="G16" i="25"/>
  <c r="G17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4" i="9"/>
  <c r="V14" i="9" s="1"/>
  <c r="G17" i="9"/>
  <c r="G13" i="9"/>
  <c r="G16" i="9"/>
  <c r="G15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4" i="29"/>
  <c r="T15" i="29"/>
  <c r="T21" i="29"/>
  <c r="T22" i="29"/>
  <c r="T18" i="29"/>
  <c r="T24" i="29"/>
  <c r="N12" i="29"/>
  <c r="N16" i="29"/>
  <c r="N20" i="29"/>
  <c r="N17" i="29"/>
  <c r="N14" i="29"/>
  <c r="N15" i="29"/>
  <c r="N21" i="29"/>
  <c r="N18" i="29"/>
  <c r="N24" i="29"/>
  <c r="W24" i="29" s="1"/>
  <c r="H11" i="29"/>
  <c r="H13" i="29"/>
  <c r="H12" i="29"/>
  <c r="H16" i="29"/>
  <c r="H19" i="29"/>
  <c r="H20" i="29"/>
  <c r="H17" i="29"/>
  <c r="H14" i="29"/>
  <c r="H15" i="29"/>
  <c r="H22" i="29"/>
  <c r="H18" i="29"/>
  <c r="F13" i="29"/>
  <c r="F12" i="29"/>
  <c r="F16" i="29"/>
  <c r="F19" i="29"/>
  <c r="W19" i="29" s="1"/>
  <c r="F20" i="29"/>
  <c r="F17" i="29"/>
  <c r="F14" i="29"/>
  <c r="F15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W25" i="29" s="1"/>
  <c r="N26" i="29"/>
  <c r="W26" i="29" s="1"/>
  <c r="N27" i="29"/>
  <c r="W27" i="29" s="1"/>
  <c r="N28" i="29"/>
  <c r="W28" i="29" s="1"/>
  <c r="N29" i="29"/>
  <c r="W29" i="29" s="1"/>
  <c r="N30" i="29"/>
  <c r="W30" i="29" s="1"/>
  <c r="N31" i="29"/>
  <c r="W31" i="29" s="1"/>
  <c r="N32" i="29"/>
  <c r="W32" i="29" s="1"/>
  <c r="N33" i="29"/>
  <c r="W33" i="29" s="1"/>
  <c r="N34" i="29"/>
  <c r="W34" i="29" s="1"/>
  <c r="N35" i="29"/>
  <c r="W35" i="29" s="1"/>
  <c r="N36" i="29"/>
  <c r="W36" i="29" s="1"/>
  <c r="N37" i="29"/>
  <c r="W37" i="29" s="1"/>
  <c r="N38" i="29"/>
  <c r="W38" i="29" s="1"/>
  <c r="N39" i="29"/>
  <c r="W39" i="29" s="1"/>
  <c r="N40" i="29"/>
  <c r="W40" i="29" s="1"/>
  <c r="N41" i="29"/>
  <c r="W41" i="29" s="1"/>
  <c r="N42" i="29"/>
  <c r="W42" i="29" s="1"/>
  <c r="N43" i="29"/>
  <c r="W43" i="29" s="1"/>
  <c r="N44" i="29"/>
  <c r="W44" i="29" s="1"/>
  <c r="N45" i="29"/>
  <c r="W45" i="29" s="1"/>
  <c r="N46" i="29"/>
  <c r="W46" i="29" s="1"/>
  <c r="N47" i="29"/>
  <c r="W47" i="29" s="1"/>
  <c r="N48" i="29"/>
  <c r="W48" i="29" s="1"/>
  <c r="N49" i="29"/>
  <c r="W49" i="29" s="1"/>
  <c r="N50" i="29"/>
  <c r="W50" i="29" s="1"/>
  <c r="N51" i="29"/>
  <c r="W51" i="29" s="1"/>
  <c r="N52" i="29"/>
  <c r="W52" i="29" s="1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0" i="24"/>
  <c r="R11" i="24"/>
  <c r="R25" i="24"/>
  <c r="R15" i="24"/>
  <c r="R29" i="24"/>
  <c r="R17" i="24"/>
  <c r="R21" i="24"/>
  <c r="R28" i="24"/>
  <c r="R27" i="24"/>
  <c r="R35" i="24"/>
  <c r="R32" i="24"/>
  <c r="R30" i="24"/>
  <c r="R41" i="24"/>
  <c r="R12" i="24"/>
  <c r="R19" i="24"/>
  <c r="R13" i="24"/>
  <c r="R31" i="24"/>
  <c r="R26" i="24"/>
  <c r="R22" i="24"/>
  <c r="R34" i="24"/>
  <c r="R36" i="24"/>
  <c r="R38" i="24"/>
  <c r="R39" i="24"/>
  <c r="R40" i="24"/>
  <c r="R24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S25" i="24"/>
  <c r="L15" i="24"/>
  <c r="L23" i="24"/>
  <c r="L17" i="24"/>
  <c r="L28" i="24"/>
  <c r="L27" i="24"/>
  <c r="L35" i="24"/>
  <c r="S35" i="24" s="1"/>
  <c r="L32" i="24"/>
  <c r="L41" i="24"/>
  <c r="S41" i="24" s="1"/>
  <c r="L19" i="24"/>
  <c r="L13" i="24"/>
  <c r="L31" i="24"/>
  <c r="L26" i="24"/>
  <c r="L34" i="24"/>
  <c r="S34" i="24" s="1"/>
  <c r="L36" i="24"/>
  <c r="S36" i="24" s="1"/>
  <c r="L38" i="24"/>
  <c r="S38" i="24" s="1"/>
  <c r="L39" i="24"/>
  <c r="S39" i="24" s="1"/>
  <c r="L40" i="24"/>
  <c r="S40" i="24" s="1"/>
  <c r="L24" i="24"/>
  <c r="L42" i="24"/>
  <c r="S42" i="24" s="1"/>
  <c r="L37" i="24"/>
  <c r="S37" i="24" s="1"/>
  <c r="L16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S43" i="24" s="1"/>
  <c r="J44" i="24"/>
  <c r="S44" i="24" s="1"/>
  <c r="J45" i="24"/>
  <c r="S45" i="24" s="1"/>
  <c r="J46" i="24"/>
  <c r="J47" i="24"/>
  <c r="J48" i="24"/>
  <c r="J49" i="24"/>
  <c r="J50" i="24"/>
  <c r="H51" i="24"/>
  <c r="H52" i="24"/>
  <c r="H53" i="24"/>
  <c r="H54" i="24"/>
  <c r="H55" i="24"/>
  <c r="H56" i="24"/>
  <c r="H20" i="24"/>
  <c r="H11" i="24"/>
  <c r="H25" i="24"/>
  <c r="H15" i="24"/>
  <c r="H29" i="24"/>
  <c r="H23" i="24"/>
  <c r="H17" i="24"/>
  <c r="H21" i="24"/>
  <c r="H28" i="24"/>
  <c r="H27" i="24"/>
  <c r="H35" i="24"/>
  <c r="H32" i="24"/>
  <c r="H30" i="24"/>
  <c r="H12" i="24"/>
  <c r="H19" i="24"/>
  <c r="H13" i="24"/>
  <c r="H31" i="24"/>
  <c r="H26" i="24"/>
  <c r="H22" i="24"/>
  <c r="H34" i="24"/>
  <c r="H36" i="24"/>
  <c r="H38" i="24"/>
  <c r="H39" i="24"/>
  <c r="H40" i="24"/>
  <c r="H24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0" i="24"/>
  <c r="F11" i="24"/>
  <c r="F23" i="24"/>
  <c r="F17" i="24"/>
  <c r="F21" i="24"/>
  <c r="F28" i="24"/>
  <c r="F27" i="24"/>
  <c r="F35" i="24"/>
  <c r="F32" i="24"/>
  <c r="F30" i="24"/>
  <c r="S30" i="24" s="1"/>
  <c r="F41" i="24"/>
  <c r="F31" i="24"/>
  <c r="F26" i="24"/>
  <c r="F22" i="24"/>
  <c r="S22" i="24" s="1"/>
  <c r="F34" i="24"/>
  <c r="F36" i="24"/>
  <c r="F38" i="24"/>
  <c r="F39" i="24"/>
  <c r="F40" i="24"/>
  <c r="F24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6" i="13"/>
  <c r="P11" i="13"/>
  <c r="P19" i="13"/>
  <c r="P17" i="13"/>
  <c r="P18" i="13"/>
  <c r="P20" i="13"/>
  <c r="P13" i="13"/>
  <c r="P15" i="13"/>
  <c r="P12" i="13"/>
  <c r="P21" i="13"/>
  <c r="P22" i="13"/>
  <c r="P23" i="13"/>
  <c r="P24" i="13"/>
  <c r="N11" i="13"/>
  <c r="Q11" i="13" s="1"/>
  <c r="N19" i="13"/>
  <c r="N17" i="13"/>
  <c r="Q17" i="13" s="1"/>
  <c r="N20" i="13"/>
  <c r="N13" i="13"/>
  <c r="N12" i="13"/>
  <c r="N21" i="13"/>
  <c r="N22" i="13"/>
  <c r="N23" i="13"/>
  <c r="N24" i="13"/>
  <c r="H24" i="13"/>
  <c r="F19" i="13"/>
  <c r="F18" i="13"/>
  <c r="Q18" i="13" s="1"/>
  <c r="F20" i="13"/>
  <c r="F13" i="13"/>
  <c r="F12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5" i="25"/>
  <c r="W11" i="25"/>
  <c r="W16" i="25"/>
  <c r="W17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6" i="30"/>
  <c r="V23" i="30"/>
  <c r="W23" i="7"/>
  <c r="T30" i="30"/>
  <c r="T31" i="30"/>
  <c r="T32" i="30"/>
  <c r="T33" i="30"/>
  <c r="T34" i="30"/>
  <c r="T35" i="30"/>
  <c r="X11" i="7"/>
  <c r="X12" i="7"/>
  <c r="X15" i="7"/>
  <c r="X14" i="7"/>
  <c r="X17" i="7"/>
  <c r="X13" i="7"/>
  <c r="X21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4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4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3" i="9"/>
  <c r="S16" i="9"/>
  <c r="S15" i="9"/>
  <c r="S18" i="9"/>
  <c r="S19" i="9"/>
  <c r="S21" i="9"/>
  <c r="S24" i="9"/>
  <c r="S23" i="9"/>
  <c r="S25" i="9"/>
  <c r="S12" i="9"/>
  <c r="S26" i="9"/>
  <c r="S27" i="9"/>
  <c r="S28" i="9"/>
  <c r="S14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6" i="30"/>
  <c r="L19" i="30"/>
  <c r="L23" i="30"/>
  <c r="L21" i="30"/>
  <c r="L17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7" i="30"/>
  <c r="H21" i="30"/>
  <c r="H22" i="30"/>
  <c r="H13" i="30"/>
  <c r="H26" i="30"/>
  <c r="H34" i="30"/>
  <c r="H28" i="30"/>
  <c r="H16" i="30"/>
  <c r="F14" i="30"/>
  <c r="F12" i="30"/>
  <c r="F19" i="30"/>
  <c r="F18" i="30"/>
  <c r="F15" i="30"/>
  <c r="F11" i="30"/>
  <c r="F23" i="30"/>
  <c r="F17" i="30"/>
  <c r="F21" i="30"/>
  <c r="F22" i="30"/>
  <c r="F13" i="30"/>
  <c r="F26" i="30"/>
  <c r="F34" i="30"/>
  <c r="F28" i="30"/>
  <c r="F16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4" i="24"/>
  <c r="S14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4" i="25"/>
  <c r="I13" i="25"/>
  <c r="X13" i="25" s="1"/>
  <c r="I12" i="25"/>
  <c r="I23" i="25"/>
  <c r="I11" i="25"/>
  <c r="I24" i="25"/>
  <c r="I33" i="25"/>
  <c r="I15" i="25"/>
  <c r="I29" i="25"/>
  <c r="I16" i="25"/>
  <c r="I27" i="25"/>
  <c r="I26" i="25"/>
  <c r="I17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3" i="9"/>
  <c r="I17" i="9"/>
  <c r="I11" i="9"/>
  <c r="I16" i="9"/>
  <c r="I25" i="9"/>
  <c r="I19" i="9"/>
  <c r="V19" i="9" s="1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4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AA29" i="19" s="1"/>
  <c r="F28" i="19"/>
  <c r="AA28" i="19" s="1"/>
  <c r="F21" i="19"/>
  <c r="AA21" i="19" s="1"/>
  <c r="F19" i="19"/>
  <c r="AA19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S11" i="24" l="1"/>
  <c r="S20" i="24"/>
  <c r="S29" i="24"/>
  <c r="S31" i="24"/>
  <c r="S32" i="24"/>
  <c r="U17" i="28"/>
  <c r="U16" i="28"/>
  <c r="U20" i="28"/>
  <c r="U19" i="28"/>
  <c r="U14" i="28"/>
  <c r="U27" i="28"/>
  <c r="U24" i="28"/>
  <c r="U26" i="28"/>
  <c r="U25" i="28"/>
  <c r="U23" i="28"/>
  <c r="U28" i="28"/>
  <c r="U22" i="28"/>
  <c r="U31" i="28"/>
  <c r="U21" i="28"/>
  <c r="U30" i="28"/>
  <c r="U18" i="28"/>
  <c r="U29" i="28"/>
  <c r="W16" i="29"/>
  <c r="W20" i="29"/>
  <c r="S27" i="24"/>
  <c r="S28" i="24"/>
  <c r="S26" i="24"/>
  <c r="S21" i="24"/>
  <c r="S46" i="24"/>
  <c r="S56" i="24"/>
  <c r="S13" i="24"/>
  <c r="S50" i="24"/>
  <c r="S17" i="24"/>
  <c r="S23" i="24"/>
  <c r="S49" i="24"/>
  <c r="S48" i="24"/>
  <c r="S47" i="24"/>
  <c r="S51" i="24"/>
  <c r="Q20" i="13"/>
  <c r="AA16" i="19"/>
  <c r="AA27" i="19"/>
  <c r="AA30" i="19"/>
  <c r="X16" i="25"/>
  <c r="X15" i="25"/>
  <c r="X14" i="25"/>
  <c r="X18" i="25"/>
  <c r="X12" i="25"/>
  <c r="X24" i="25"/>
  <c r="X22" i="25"/>
  <c r="X25" i="25"/>
  <c r="X19" i="25"/>
  <c r="X23" i="25"/>
  <c r="X26" i="25"/>
  <c r="X20" i="25"/>
  <c r="X21" i="25"/>
  <c r="X17" i="25"/>
  <c r="V26" i="9"/>
  <c r="V13" i="9"/>
  <c r="V25" i="9"/>
  <c r="V17" i="9"/>
  <c r="V24" i="9"/>
  <c r="V22" i="9"/>
  <c r="V21" i="9"/>
  <c r="V23" i="9"/>
  <c r="V18" i="9"/>
  <c r="V12" i="9"/>
  <c r="V20" i="9"/>
  <c r="V15" i="9"/>
  <c r="V11" i="9"/>
  <c r="V16" i="9"/>
  <c r="Q23" i="13"/>
  <c r="Q22" i="13"/>
  <c r="Q21" i="13"/>
  <c r="Q12" i="13"/>
  <c r="Q13" i="13"/>
  <c r="Q19" i="13"/>
  <c r="S16" i="24"/>
  <c r="S19" i="24"/>
  <c r="S12" i="24"/>
  <c r="S15" i="24"/>
  <c r="S24" i="24"/>
  <c r="U13" i="28"/>
  <c r="U15" i="28"/>
  <c r="U12" i="28"/>
  <c r="U11" i="28"/>
  <c r="W15" i="29"/>
  <c r="W14" i="29"/>
  <c r="W17" i="29"/>
  <c r="W12" i="29"/>
  <c r="AA20" i="19"/>
  <c r="W22" i="29"/>
  <c r="W23" i="29"/>
  <c r="W18" i="29"/>
  <c r="W13" i="29"/>
  <c r="U27" i="36"/>
  <c r="U26" i="36"/>
  <c r="W18" i="30"/>
  <c r="Q54" i="29"/>
  <c r="W16" i="30"/>
  <c r="W15" i="30"/>
  <c r="W17" i="30"/>
  <c r="W23" i="30"/>
  <c r="W11" i="30"/>
  <c r="Y11" i="35"/>
  <c r="Y19" i="35"/>
  <c r="Y28" i="35"/>
  <c r="AA12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2" i="30"/>
  <c r="W25" i="30"/>
  <c r="W31" i="30"/>
  <c r="U11" i="34"/>
  <c r="AA21" i="7"/>
  <c r="Y26" i="35"/>
  <c r="U21" i="36"/>
  <c r="U29" i="36"/>
  <c r="W13" i="30"/>
  <c r="W14" i="30"/>
  <c r="AA13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5" i="35"/>
  <c r="Y17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<sst xmlns="http://schemas.openxmlformats.org/spreadsheetml/2006/main" count="1179" uniqueCount="326">
  <si>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</si>
  <si>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</si>
  <si>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</si>
  <si>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</si>
  <si>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</si>
  <si>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</si>
  <si>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</si>
  <si>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</si>
  <si>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</si>
  <si>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</si>
  <si>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</si>
  <si>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</si>
  <si>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</si>
  <si>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</si>
  <si>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</si>
  <si>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</si>
  <si>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</si>
  <si>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</si>
  <si>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</si>
  <si>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</si>
  <si>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</si>
  <si>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</si>
  <si>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</si>
  <si>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</si>
  <si>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</si>
  <si>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</si>
  <si>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</si>
  <si>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</si>
  <si>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</si>
  <si>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</si>
  <si>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</si>
  <si>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</si>
  <si>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</si>
  <si>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</si>
  <si>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</si>
  <si>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</si>
  <si>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</si>
  <si>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</si>
  <si>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</si>
  <si>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</si>
  <si>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</si>
  <si>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</si>
  <si>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</si>
  <si>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</si>
  <si>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</si>
  <si>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</si>
  <si>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</si>
  <si>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</si>
  <si>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</si>
  <si>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</si>
  <si>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</si>
  <si>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</si>
  <si>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</si>
  <si>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</si>
  <si>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</si>
  <si>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</si>
  <si>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</si>
  <si>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</si>
  <si>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</si>
  <si>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</si>
  <si>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</si>
  <si>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</si>
  <si>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</si>
  <si>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</si>
  <si>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</si>
  <si>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</si>
  <si>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</si>
  <si>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</si>
  <si>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</si>
  <si>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</si>
  <si>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</si>
  <si>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</si>
  <si>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</si>
  <si>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</si>
  <si>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</si>
  <si>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</si>
  <si>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</si>
  <si>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</si>
  <si>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</si>
  <si>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</si>
  <si>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</si>
  <si>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</si>
  <si>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</si>
  <si>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</si>
  <si>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</si>
  <si>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</si>
  <si>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</si>
  <si>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</si>
  <si>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</si>
  <si>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</si>
  <si>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</si>
  <si>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</si>
  <si>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</si>
  <si>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</si>
  <si>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</si>
  <si>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</si>
  <si>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</si>
  <si>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</si>
  <si>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</si>
  <si>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</si>
  <si>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</si>
  <si>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</si>
  <si>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</si>
  <si>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</si>
  <si>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</si>
  <si>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</si>
  <si>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</si>
  <si>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</si>
  <si>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</si>
  <si>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</si>
  <si>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</si>
  <si>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</si>
  <si>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</si>
  <si>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</si>
  <si>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</si>
  <si>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</si>
  <si>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</si>
  <si>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</si>
  <si>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</si>
  <si>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</si>
  <si>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</si>
  <si>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</si>
  <si>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</si>
  <si>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</si>
  <si>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</si>
  <si>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</si>
  <si>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</si>
  <si>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</si>
  <si>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</si>
  <si>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</si>
  <si>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</si>
  <si>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</si>
  <si>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</si>
  <si>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</si>
  <si>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</si>
  <si>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</si>
  <si>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</si>
  <si>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</si>
  <si>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</si>
  <si>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</si>
  <si>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</si>
  <si>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</si>
  <si>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</si>
  <si>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</si>
  <si>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</si>
  <si>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</si>
  <si>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</si>
  <si>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</si>
  <si>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</si>
  <si>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</si>
  <si>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</si>
  <si>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</si>
  <si>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</si>
  <si>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</si>
  <si>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</si>
  <si>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</si>
  <si>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</si>
  <si>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</si>
  <si>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</si>
  <si>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</si>
  <si>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</si>
  <si>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</si>
  <si>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</si>
  <si>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</si>
  <si>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</si>
  <si>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</si>
  <si>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</si>
  <si>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</si>
  <si>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</si>
  <si>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</si>
  <si>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</si>
  <si>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</si>
  <si>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</si>
  <si>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</si>
  <si>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</si>
  <si>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</si>
  <si>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</si>
  <si>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</si>
  <si>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</si>
  <si>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</si>
  <si>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</si>
  <si>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</si>
  <si>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</si>
  <si>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</si>
  <si>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</si>
  <si>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</si>
  <si>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</si>
  <si>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</si>
  <si>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</si>
  <si>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</si>
  <si>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</si>
  <si>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</si>
  <si>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</si>
  <si>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</si>
  <si>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</si>
  <si>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</si>
  <si>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</si>
  <si>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</si>
  <si>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</si>
  <si>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</si>
  <si>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</si>
  <si>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</si>
  <si>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</si>
  <si>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</si>
  <si>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</si>
  <si>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</si>
  <si>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</si>
  <si>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</si>
  <si>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</si>
  <si>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</si>
  <si>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</si>
  <si>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</si>
  <si>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</si>
  <si>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</si>
  <si>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</si>
  <si>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</si>
  <si>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</si>
  <si>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</si>
  <si>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</si>
  <si>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</si>
  <si>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</si>
  <si>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</si>
  <si>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</si>
  <si>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</si>
  <si>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</si>
  <si>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</si>
  <si>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</si>
  <si>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</si>
  <si>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</si>
  <si>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</si>
  <si>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</si>
  <si>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</si>
  <si>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</si>
  <si>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</si>
  <si>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</si>
  <si>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</si>
  <si>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</si>
  <si>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</si>
  <si>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</si>
  <si>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</si>
  <si>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</si>
  <si>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</si>
  <si>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</si>
  <si>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</si>
  <si>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</si>
  <si>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</si>
  <si>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</si>
  <si>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</si>
  <si>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</si>
  <si>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</si>
  <si>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</si>
  <si>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</si>
  <si>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</si>
  <si>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</si>
  <si>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</si>
  <si>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</si>
  <si>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</si>
  <si>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</si>
  <si>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</si>
  <si>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</si>
  <si>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</si>
  <si>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</si>
  <si>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</si>
  <si>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</si>
  <si>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</si>
  <si>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</si>
  <si>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</si>
  <si>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</si>
  <si>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</si>
  <si>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</si>
  <si>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</si>
  <si>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</si>
  <si>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</si>
  <si>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</si>
  <si>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</si>
  <si>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</si>
  <si>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</si>
  <si>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</si>
  <si>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</si>
  <si>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</si>
  <si>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 xml:space="preserve">Challenge Herminettte 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</si>
  <si>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</si>
  <si>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</si>
  <si>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</si>
  <si>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</si>
  <si>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</si>
  <si>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</si>
  <si>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</si>
  <si>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</si>
  <si>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</si>
  <si>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</si>
  <si>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</si>
  <si>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</si>
  <si>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</si>
  <si>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</si>
  <si>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</si>
  <si>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Challenge Herminette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</si>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</sst>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149</v>
      </c>
      <c r="F6" s="35"/>
      <c r="G6" s="35" t="s">
        <v>325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3">
      <c r="D7" s="1" t="s">
        <v>10</v>
      </c>
      <c r="E7" s="36">
        <v>4</v>
      </c>
      <c r="F7" s="37"/>
      <c r="G7" s="36">
        <v>4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3">
      <c r="D8" s="1" t="s">
        <v>1</v>
      </c>
      <c r="E8" s="38">
        <v>45955</v>
      </c>
      <c r="F8" s="38"/>
      <c r="G8" s="38">
        <v>46005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13</v>
      </c>
      <c r="F9" s="35"/>
      <c r="G9" s="35">
        <v>13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Y7" sqref="Y7:Z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34" t="s">
        <v>35</v>
      </c>
      <c r="B1" s="34"/>
      <c r="C1" s="34"/>
      <c r="D1" s="34"/>
      <c r="E1" s="34"/>
      <c r="F1" s="34"/>
      <c r="G1" s="34"/>
      <c r="H1" s="34"/>
    </row>
    <row r="2" spans="1:30" x14ac:dyDescent="0.3">
      <c r="E2" s="44" t="s">
        <v>15</v>
      </c>
      <c r="F2" s="44"/>
      <c r="G2" s="14">
        <f>COUNTA(B11:B22)</f>
        <v>11</v>
      </c>
    </row>
    <row r="3" spans="1:30" x14ac:dyDescent="0.3">
      <c r="E3" s="44" t="s">
        <v>17</v>
      </c>
      <c r="F3" s="44"/>
      <c r="G3" s="14">
        <f>COUNTA(E8:Z8)</f>
        <v>5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163</v>
      </c>
      <c r="J6" s="35"/>
      <c r="K6" s="35" t="s">
        <v>173</v>
      </c>
      <c r="L6" s="35"/>
      <c r="M6" s="35" t="s">
        <v>315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0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30" x14ac:dyDescent="0.3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>
        <v>46005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C8" s="14"/>
    </row>
    <row r="9" spans="1:30" x14ac:dyDescent="0.3">
      <c r="D9" s="1" t="s">
        <v>2</v>
      </c>
      <c r="E9" s="35">
        <v>29</v>
      </c>
      <c r="F9" s="35"/>
      <c r="G9" s="35">
        <v>158</v>
      </c>
      <c r="H9" s="35"/>
      <c r="I9" s="35">
        <v>19</v>
      </c>
      <c r="J9" s="35"/>
      <c r="K9" s="35">
        <v>8</v>
      </c>
      <c r="L9" s="35"/>
      <c r="M9" s="35">
        <v>11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3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19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/>
      <c r="P11" s="29">
        <f t="shared" ref="P11:P17" si="6">IF(O11=0,,($O$9-O11)*$O$7*100/$O$9)</f>
        <v>0</v>
      </c>
      <c r="Q11" s="27"/>
      <c r="R11" s="29">
        <f t="shared" ref="R11:R17" si="7">IF(Q11=0,,($Q$9-Q11)*$Q$7*100/$Q$9)</f>
        <v>0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2" si="12">SUM(F11+H11+J11+L11+N11+P11+R11+T11+X11)</f>
        <v>886.39156967455347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1</v>
      </c>
    </row>
    <row r="12" spans="1:30" x14ac:dyDescent="0.3">
      <c r="A12" s="22">
        <f t="shared" si="0"/>
        <v>2</v>
      </c>
      <c r="B12" s="13" t="s">
        <v>82</v>
      </c>
      <c r="C12" s="13" t="s">
        <v>84</v>
      </c>
      <c r="D12" s="13" t="s">
        <v>54</v>
      </c>
      <c r="E12" s="13">
        <v>17</v>
      </c>
      <c r="F12" s="19">
        <f t="shared" si="1"/>
        <v>82.758620689655174</v>
      </c>
      <c r="G12" s="13">
        <v>116</v>
      </c>
      <c r="H12" s="19">
        <f t="shared" si="2"/>
        <v>132.91139240506328</v>
      </c>
      <c r="I12" s="13">
        <v>7</v>
      </c>
      <c r="J12" s="19">
        <f t="shared" si="3"/>
        <v>126.31578947368421</v>
      </c>
      <c r="K12" s="13">
        <v>3</v>
      </c>
      <c r="L12" s="19">
        <f t="shared" si="4"/>
        <v>125</v>
      </c>
      <c r="M12" s="27">
        <v>3</v>
      </c>
      <c r="N12" s="29">
        <f t="shared" si="5"/>
        <v>145.45454545454547</v>
      </c>
      <c r="O12" s="27"/>
      <c r="P12" s="29">
        <f t="shared" si="6"/>
        <v>0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612.44034802294811</v>
      </c>
      <c r="AB12" s="6">
        <f t="shared" si="13"/>
        <v>2</v>
      </c>
      <c r="AC12" s="6">
        <f>COUNTA(E12,G12,I12,M12,S12,U12,#REF!,Y12,W12)</f>
        <v>5</v>
      </c>
      <c r="AD12" s="16">
        <f t="shared" si="14"/>
        <v>1</v>
      </c>
    </row>
    <row r="13" spans="1:30" x14ac:dyDescent="0.3">
      <c r="A13" s="22">
        <f t="shared" si="0"/>
        <v>3</v>
      </c>
      <c r="B13" s="13" t="s">
        <v>129</v>
      </c>
      <c r="C13" s="13" t="s">
        <v>130</v>
      </c>
      <c r="D13" s="13" t="s">
        <v>54</v>
      </c>
      <c r="E13" s="13"/>
      <c r="F13" s="19">
        <f t="shared" si="1"/>
        <v>0</v>
      </c>
      <c r="G13" s="13">
        <v>12</v>
      </c>
      <c r="H13" s="19">
        <f t="shared" si="2"/>
        <v>462.02531645569621</v>
      </c>
      <c r="I13" s="13"/>
      <c r="J13" s="19">
        <f t="shared" si="3"/>
        <v>0</v>
      </c>
      <c r="K13" s="13"/>
      <c r="L13" s="19">
        <f t="shared" si="4"/>
        <v>0</v>
      </c>
      <c r="M13" s="27"/>
      <c r="N13" s="29">
        <f t="shared" si="5"/>
        <v>0</v>
      </c>
      <c r="O13" s="27"/>
      <c r="P13" s="29">
        <f t="shared" si="6"/>
        <v>0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462.02531645569621</v>
      </c>
      <c r="AB13" s="6">
        <f t="shared" si="13"/>
        <v>3</v>
      </c>
      <c r="AC13" s="6">
        <f>COUNTA(E13,G13,I13,M13,S13,U13,#REF!,Y13,W13)</f>
        <v>2</v>
      </c>
      <c r="AD13" s="16">
        <f t="shared" si="14"/>
        <v>0.4</v>
      </c>
    </row>
    <row r="14" spans="1:30" x14ac:dyDescent="0.3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/>
      <c r="P14" s="29">
        <f t="shared" si="6"/>
        <v>0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457.63827249962929</v>
      </c>
      <c r="AB14" s="6">
        <f t="shared" si="13"/>
        <v>4</v>
      </c>
      <c r="AC14" s="6">
        <f>COUNTA(E14,G14,I14,M14,S14,U14,#REF!,Y14,W14)</f>
        <v>5</v>
      </c>
      <c r="AD14" s="16">
        <f t="shared" si="14"/>
        <v>1</v>
      </c>
    </row>
    <row r="15" spans="1:30" x14ac:dyDescent="0.3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/>
      <c r="P15" s="29">
        <f t="shared" si="6"/>
        <v>0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279.74761861997956</v>
      </c>
      <c r="AB15" s="6">
        <f t="shared" si="13"/>
        <v>5</v>
      </c>
      <c r="AC15" s="6">
        <f>COUNTA(E15,G15,I15,M15,S15,U15,#REF!,Y15,W15)</f>
        <v>5</v>
      </c>
      <c r="AD15" s="16">
        <f t="shared" si="14"/>
        <v>1</v>
      </c>
    </row>
    <row r="16" spans="1:30" x14ac:dyDescent="0.3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0.4</v>
      </c>
    </row>
    <row r="17" spans="1:30" x14ac:dyDescent="0.3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0.6</v>
      </c>
    </row>
    <row r="18" spans="1:30" x14ac:dyDescent="0.3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0.2</v>
      </c>
    </row>
    <row r="19" spans="1:30" x14ac:dyDescent="0.3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0.2</v>
      </c>
    </row>
    <row r="20" spans="1:30" x14ac:dyDescent="0.3">
      <c r="A20" s="22">
        <v>10</v>
      </c>
      <c r="B20" s="13" t="s">
        <v>196</v>
      </c>
      <c r="C20" s="13" t="s">
        <v>197</v>
      </c>
      <c r="D20" s="13" t="s">
        <v>198</v>
      </c>
      <c r="E20" s="13"/>
      <c r="F20" s="19"/>
      <c r="G20" s="13"/>
      <c r="H20" s="19"/>
      <c r="I20" s="13"/>
      <c r="J20" s="19"/>
      <c r="K20" s="13">
        <v>8</v>
      </c>
      <c r="L20" s="19">
        <f>25/2</f>
        <v>12.5</v>
      </c>
      <c r="M20" s="27"/>
      <c r="N20" s="29"/>
      <c r="O20" s="27"/>
      <c r="P20" s="29"/>
      <c r="Q20" s="27"/>
      <c r="R20" s="29">
        <f>IF(Q20=0,,($Q$9-Q20)*$Q$7*100/$Q$9)</f>
        <v>0</v>
      </c>
      <c r="S20" s="6"/>
      <c r="T20" s="19"/>
      <c r="U20" s="6"/>
      <c r="V20" s="29"/>
      <c r="W20" s="6"/>
      <c r="X20" s="19"/>
      <c r="Y20" s="6"/>
      <c r="Z20" s="7"/>
      <c r="AA20" s="8">
        <f t="shared" si="12"/>
        <v>12.5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0.2</v>
      </c>
    </row>
    <row r="21" spans="1:30" x14ac:dyDescent="0.3">
      <c r="A21" s="22">
        <v>11</v>
      </c>
      <c r="B21" s="13" t="s">
        <v>164</v>
      </c>
      <c r="C21" s="13" t="s">
        <v>165</v>
      </c>
      <c r="D21" s="13" t="s">
        <v>54</v>
      </c>
      <c r="E21" s="13"/>
      <c r="F21" s="19">
        <f>IF(E21=0,,($E$9-E21)*$E$7*100/$E$9)</f>
        <v>0</v>
      </c>
      <c r="G21" s="13"/>
      <c r="H21" s="19">
        <f>IF(G21=0,,($G$9-G21)*$G$7*100/$G$9)</f>
        <v>0</v>
      </c>
      <c r="I21" s="27">
        <v>18</v>
      </c>
      <c r="J21" s="29">
        <f>IF(I21=0,,($I$9-I21)*$I$7*100/$I$9)</f>
        <v>10.526315789473685</v>
      </c>
      <c r="K21" s="13"/>
      <c r="L21" s="19">
        <f>IF(K21=0,,($K$9-K21)*$K$7*100/$K$9)</f>
        <v>0</v>
      </c>
      <c r="M21" s="27"/>
      <c r="N21" s="29">
        <f>IF(M21=0,,($M$9-M21)*$M$7*100/$M$9)</f>
        <v>0</v>
      </c>
      <c r="O21" s="27"/>
      <c r="P21" s="29">
        <f>IF(O21=0,,($O$9-O21)*$O$7*100/$O$9)</f>
        <v>0</v>
      </c>
      <c r="Q21" s="27"/>
      <c r="R21" s="29"/>
      <c r="S21" s="6"/>
      <c r="T21" s="19">
        <f>IF(S21=0,,($S$9-S21)*$S$7*100/$S$9)</f>
        <v>0</v>
      </c>
      <c r="U21" s="6"/>
      <c r="V21" s="29">
        <f>IF(U21=0,,($U$9-U21)*$U$7*100/$U$9)</f>
        <v>0</v>
      </c>
      <c r="W21" s="6"/>
      <c r="X21" s="19">
        <f>IF(W21=0,,($W$9-W21)*$W$7*100/$W$9)</f>
        <v>0</v>
      </c>
      <c r="Y21" s="6"/>
      <c r="Z21" s="7">
        <f>IF(Y21=0,,($Y$9-Y21)*$Y$7*100/$Y$9)</f>
        <v>0</v>
      </c>
      <c r="AA21" s="8">
        <f t="shared" si="12"/>
        <v>10.526315789473685</v>
      </c>
      <c r="AB21" s="6">
        <f t="shared" si="13"/>
        <v>11</v>
      </c>
      <c r="AC21" s="6">
        <f>COUNTA(E21,G21,I21,M21,S21,U21,#REF!,Y21,W21)</f>
        <v>2</v>
      </c>
      <c r="AD21" s="16">
        <f t="shared" si="14"/>
        <v>0.4</v>
      </c>
    </row>
    <row r="22" spans="1:30" x14ac:dyDescent="0.3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>
        <v>11</v>
      </c>
      <c r="N22" s="29">
        <v>9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2"/>
        <v>9</v>
      </c>
      <c r="AB22" s="6">
        <f t="shared" si="13"/>
        <v>12</v>
      </c>
      <c r="AC22" s="6">
        <f>COUNTA(E22,G22,I22,M22,S22,U22,#REF!,Y22,W22)</f>
        <v>2</v>
      </c>
      <c r="AD22" s="16">
        <f t="shared" ref="AD22" si="16">AC22/$G$3</f>
        <v>0.4</v>
      </c>
    </row>
    <row r="23" spans="1:30" x14ac:dyDescent="0.3">
      <c r="A23" s="39" t="s">
        <v>11</v>
      </c>
      <c r="B23" s="39"/>
      <c r="C23" s="40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3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2">
    <sortCondition descending="1" ref="AA11:AA22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X5" sqref="X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10.10937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7" x14ac:dyDescent="0.3">
      <c r="E2" s="44" t="s">
        <v>15</v>
      </c>
      <c r="F2" s="44"/>
      <c r="G2" s="14">
        <f>COUNTA(B11:B51)</f>
        <v>13</v>
      </c>
    </row>
    <row r="3" spans="1:27" x14ac:dyDescent="0.3">
      <c r="E3" s="44" t="s">
        <v>17</v>
      </c>
      <c r="F3" s="44"/>
      <c r="G3" s="14">
        <f>COUNTA(E8:W8)</f>
        <v>6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35" t="s">
        <v>64</v>
      </c>
      <c r="G6" s="35"/>
      <c r="H6" s="35" t="s">
        <v>133</v>
      </c>
      <c r="I6" s="35"/>
      <c r="J6" s="35" t="s">
        <v>166</v>
      </c>
      <c r="K6" s="35"/>
      <c r="L6" s="35" t="s">
        <v>173</v>
      </c>
      <c r="M6" s="35"/>
      <c r="N6" s="35" t="s">
        <v>265</v>
      </c>
      <c r="O6" s="35"/>
      <c r="P6" s="35"/>
      <c r="Q6" s="35"/>
      <c r="R6" s="35"/>
      <c r="S6" s="35"/>
      <c r="T6" s="35"/>
      <c r="U6" s="35"/>
      <c r="V6" s="35"/>
      <c r="W6" s="35"/>
    </row>
    <row r="7" spans="1:27" x14ac:dyDescent="0.3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2</v>
      </c>
      <c r="M7" s="37"/>
      <c r="N7" s="36">
        <v>3</v>
      </c>
      <c r="O7" s="37"/>
      <c r="P7" s="36"/>
      <c r="Q7" s="37"/>
      <c r="R7" s="36"/>
      <c r="S7" s="37"/>
      <c r="T7" s="36"/>
      <c r="U7" s="37"/>
      <c r="V7" s="36"/>
      <c r="W7" s="37"/>
    </row>
    <row r="8" spans="1:27" x14ac:dyDescent="0.3">
      <c r="E8" s="1" t="s">
        <v>1</v>
      </c>
      <c r="F8" s="38" t="s">
        <v>65</v>
      </c>
      <c r="G8" s="38"/>
      <c r="H8" s="38">
        <v>45955</v>
      </c>
      <c r="I8" s="38"/>
      <c r="J8" s="38">
        <v>45977</v>
      </c>
      <c r="K8" s="38"/>
      <c r="L8" s="38">
        <v>45984</v>
      </c>
      <c r="M8" s="38"/>
      <c r="N8" s="38">
        <v>45991</v>
      </c>
      <c r="O8" s="38"/>
      <c r="P8" s="38"/>
      <c r="Q8" s="38"/>
      <c r="R8" s="38"/>
      <c r="S8" s="38"/>
      <c r="T8" s="38"/>
      <c r="U8" s="38"/>
      <c r="V8" s="38"/>
      <c r="W8" s="38"/>
      <c r="Z8" s="14"/>
    </row>
    <row r="9" spans="1:27" x14ac:dyDescent="0.3">
      <c r="E9" s="1" t="s">
        <v>2</v>
      </c>
      <c r="F9" s="36">
        <v>53</v>
      </c>
      <c r="G9" s="37"/>
      <c r="H9" s="36">
        <v>3</v>
      </c>
      <c r="I9" s="37"/>
      <c r="J9" s="36">
        <v>25</v>
      </c>
      <c r="K9" s="37"/>
      <c r="L9" s="36">
        <v>11</v>
      </c>
      <c r="M9" s="37"/>
      <c r="N9" s="36">
        <v>10</v>
      </c>
      <c r="O9" s="37"/>
      <c r="P9" s="36"/>
      <c r="Q9" s="37"/>
      <c r="R9" s="36"/>
      <c r="S9" s="37"/>
      <c r="T9" s="36"/>
      <c r="U9" s="37"/>
      <c r="V9" s="36"/>
      <c r="W9" s="37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3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6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/>
      <c r="Q11" s="29">
        <f>IF(P11=0,,($P$9-P11)*$P$7*100/$P$9)</f>
        <v>0</v>
      </c>
      <c r="R11" s="27"/>
      <c r="S11" s="29">
        <f t="shared" ref="S11:S16" si="6">IF(R11=0,,($R$9-R11)*$R$7*100/$R$9)</f>
        <v>0</v>
      </c>
      <c r="T11" s="27"/>
      <c r="U11" s="29">
        <f>IF(T11=0,,($T$9-T11)*$T$7*100/$T$9)</f>
        <v>0</v>
      </c>
      <c r="V11" s="6"/>
      <c r="W11" s="7">
        <f t="shared" ref="W11:W26" si="7">IF(V11=0,,($V$9-V11)*$V$7*100/$V$9)</f>
        <v>0</v>
      </c>
      <c r="X11" s="8">
        <f t="shared" ref="X11:X26" si="8">SUM(G11+I11+K11+M11+O11+Q11+S11+U11+W11)</f>
        <v>618.12121212121212</v>
      </c>
      <c r="Y11" s="6">
        <f t="shared" ref="Y11:Y51" si="9">ROW(B11)-10</f>
        <v>1</v>
      </c>
      <c r="Z11" s="6">
        <f t="shared" ref="Z11:Z51" si="10">COUNTA(F11,H11,L11,N11,P11,V11,T11)</f>
        <v>3</v>
      </c>
      <c r="AA11" s="16">
        <f t="shared" ref="AA11:AA51" si="11">Z11/$G$3</f>
        <v>0.5</v>
      </c>
    </row>
    <row r="12" spans="1:27" x14ac:dyDescent="0.3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/>
      <c r="Q12" s="29">
        <f>IF(P12=0,,($P$9-P12)*$P$7*100/$P$9)</f>
        <v>0</v>
      </c>
      <c r="R12" s="27"/>
      <c r="S12" s="29">
        <f t="shared" si="6"/>
        <v>0</v>
      </c>
      <c r="T12" s="27"/>
      <c r="U12" s="29">
        <f>IF(T12=0,,($T$9-T12)*$T$7*100/$T$9)</f>
        <v>0</v>
      </c>
      <c r="V12" s="6"/>
      <c r="W12" s="7">
        <f t="shared" si="7"/>
        <v>0</v>
      </c>
      <c r="X12" s="8">
        <f t="shared" si="8"/>
        <v>421.09090909090912</v>
      </c>
      <c r="Y12" s="6">
        <f t="shared" si="9"/>
        <v>2</v>
      </c>
      <c r="Z12" s="6">
        <f t="shared" si="10"/>
        <v>2</v>
      </c>
      <c r="AA12" s="16">
        <f t="shared" si="11"/>
        <v>0.33333333333333331</v>
      </c>
    </row>
    <row r="13" spans="1:27" x14ac:dyDescent="0.3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/>
      <c r="Q13" s="29">
        <f>IF(P13=0,,($P$9-P13)*$P$7*100/$P$9)</f>
        <v>0</v>
      </c>
      <c r="R13" s="27"/>
      <c r="S13" s="29">
        <f t="shared" si="6"/>
        <v>0</v>
      </c>
      <c r="T13" s="31"/>
      <c r="U13" s="29">
        <f>IF(T13=0,,($T$9-T13)*$T$7*100/$T$9)</f>
        <v>0</v>
      </c>
      <c r="V13" s="17"/>
      <c r="W13" s="7">
        <f t="shared" si="7"/>
        <v>0</v>
      </c>
      <c r="X13" s="8">
        <f t="shared" si="8"/>
        <v>405.02229845626073</v>
      </c>
      <c r="Y13" s="6">
        <f t="shared" si="9"/>
        <v>3</v>
      </c>
      <c r="Z13" s="6">
        <f t="shared" si="10"/>
        <v>3</v>
      </c>
      <c r="AA13" s="16">
        <f t="shared" si="11"/>
        <v>0.5</v>
      </c>
    </row>
    <row r="14" spans="1:27" x14ac:dyDescent="0.3">
      <c r="A14" s="26">
        <f t="shared" si="0"/>
        <v>4</v>
      </c>
      <c r="B14" s="27" t="s">
        <v>73</v>
      </c>
      <c r="C14" s="27" t="s">
        <v>74</v>
      </c>
      <c r="D14" s="13"/>
      <c r="E14" s="6" t="s">
        <v>152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>
        <v>9</v>
      </c>
      <c r="M14" s="29">
        <f t="shared" si="4"/>
        <v>36.363636363636367</v>
      </c>
      <c r="N14" s="27">
        <v>3</v>
      </c>
      <c r="O14" s="29">
        <f t="shared" si="5"/>
        <v>210</v>
      </c>
      <c r="P14" s="27"/>
      <c r="Q14" s="29">
        <f>IF(P14=0,,($P$9-P14)*$P$7*100/$P$9)</f>
        <v>0</v>
      </c>
      <c r="R14" s="27"/>
      <c r="S14" s="29">
        <f t="shared" si="6"/>
        <v>0</v>
      </c>
      <c r="T14" s="32"/>
      <c r="U14" s="29">
        <f>IF(T14=0,,($T$9-T14)*$T$7*100/$T$9)</f>
        <v>0</v>
      </c>
      <c r="V14" s="17"/>
      <c r="W14" s="7">
        <f t="shared" si="7"/>
        <v>0</v>
      </c>
      <c r="X14" s="8">
        <f t="shared" si="8"/>
        <v>246.36363636363637</v>
      </c>
      <c r="Y14" s="6">
        <f t="shared" si="9"/>
        <v>4</v>
      </c>
      <c r="Z14" s="6">
        <f t="shared" si="10"/>
        <v>2</v>
      </c>
      <c r="AA14" s="16">
        <f t="shared" si="11"/>
        <v>0.33333333333333331</v>
      </c>
    </row>
    <row r="15" spans="1:27" x14ac:dyDescent="0.3">
      <c r="A15" s="26">
        <f t="shared" si="0"/>
        <v>5</v>
      </c>
      <c r="B15" s="27" t="s">
        <v>169</v>
      </c>
      <c r="C15" s="27" t="s">
        <v>170</v>
      </c>
      <c r="D15" s="13"/>
      <c r="E15" s="6" t="s">
        <v>54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/>
      <c r="M15" s="29">
        <f t="shared" si="4"/>
        <v>0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27"/>
      <c r="U15" s="29">
        <f>IF(T15=0,,($T$9-T15)*$T$7*100/$T$9)</f>
        <v>0</v>
      </c>
      <c r="V15" s="6"/>
      <c r="W15" s="7">
        <f t="shared" si="7"/>
        <v>0</v>
      </c>
      <c r="X15" s="8">
        <f t="shared" si="8"/>
        <v>210</v>
      </c>
      <c r="Y15" s="6">
        <f t="shared" si="9"/>
        <v>5</v>
      </c>
      <c r="Z15" s="6">
        <f t="shared" si="10"/>
        <v>1</v>
      </c>
      <c r="AA15" s="16">
        <f t="shared" si="11"/>
        <v>0.16666666666666666</v>
      </c>
    </row>
    <row r="16" spans="1:27" x14ac:dyDescent="0.3">
      <c r="A16" s="26">
        <f t="shared" si="0"/>
        <v>6</v>
      </c>
      <c r="B16" s="27" t="s">
        <v>275</v>
      </c>
      <c r="C16" s="27" t="s">
        <v>142</v>
      </c>
      <c r="D16" s="13"/>
      <c r="E16" s="6" t="s">
        <v>93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/>
      <c r="Q16" s="29">
        <v>0</v>
      </c>
      <c r="R16" s="27"/>
      <c r="S16" s="29">
        <f t="shared" si="6"/>
        <v>0</v>
      </c>
      <c r="T16" s="27"/>
      <c r="U16" s="29">
        <v>0</v>
      </c>
      <c r="V16" s="6"/>
      <c r="W16" s="7">
        <f t="shared" si="7"/>
        <v>0</v>
      </c>
      <c r="X16" s="8">
        <f t="shared" si="8"/>
        <v>150</v>
      </c>
      <c r="Y16" s="6">
        <f t="shared" si="9"/>
        <v>6</v>
      </c>
      <c r="Z16" s="6">
        <f t="shared" si="10"/>
        <v>1</v>
      </c>
      <c r="AA16" s="16">
        <f t="shared" si="11"/>
        <v>0.16666666666666666</v>
      </c>
    </row>
    <row r="17" spans="1:27" x14ac:dyDescent="0.3">
      <c r="A17" s="26">
        <f t="shared" si="0"/>
        <v>7</v>
      </c>
      <c r="B17" s="27" t="s">
        <v>201</v>
      </c>
      <c r="C17" s="27" t="s">
        <v>202</v>
      </c>
      <c r="D17" s="13"/>
      <c r="E17" s="6" t="s">
        <v>136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/>
      <c r="Q17" s="29">
        <f t="shared" ref="Q17:Q26" si="12">IF(P17=0,,($P$9-P17)*$P$7*100/$P$9)</f>
        <v>0</v>
      </c>
      <c r="R17" s="27"/>
      <c r="S17" s="29"/>
      <c r="T17" s="27"/>
      <c r="U17" s="29">
        <f t="shared" ref="U17:U26" si="13">IF(T17=0,,($T$9-T17)*$T$7*100/$T$9)</f>
        <v>0</v>
      </c>
      <c r="V17" s="6"/>
      <c r="W17" s="7">
        <f t="shared" si="7"/>
        <v>0</v>
      </c>
      <c r="X17" s="8">
        <f t="shared" si="8"/>
        <v>108.18181818181819</v>
      </c>
      <c r="Y17" s="6">
        <f t="shared" si="9"/>
        <v>7</v>
      </c>
      <c r="Z17" s="6">
        <f t="shared" si="10"/>
        <v>2</v>
      </c>
      <c r="AA17" s="16">
        <f t="shared" si="11"/>
        <v>0.33333333333333331</v>
      </c>
    </row>
    <row r="18" spans="1:27" x14ac:dyDescent="0.3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2"/>
        <v>0</v>
      </c>
      <c r="R18" s="27"/>
      <c r="S18" s="29">
        <f t="shared" ref="S18:S26" si="14">IF(R18=0,,($R$9-R18)*$R$7*100/$R$9)</f>
        <v>0</v>
      </c>
      <c r="T18" s="27"/>
      <c r="U18" s="29">
        <f t="shared" si="13"/>
        <v>0</v>
      </c>
      <c r="V18" s="6"/>
      <c r="W18" s="7">
        <f t="shared" si="7"/>
        <v>0</v>
      </c>
      <c r="X18" s="8">
        <f t="shared" si="8"/>
        <v>72.727272727272734</v>
      </c>
      <c r="Y18" s="6">
        <f t="shared" si="9"/>
        <v>8</v>
      </c>
      <c r="Z18" s="6">
        <f t="shared" si="10"/>
        <v>1</v>
      </c>
      <c r="AA18" s="16">
        <f t="shared" si="11"/>
        <v>0.16666666666666666</v>
      </c>
    </row>
    <row r="19" spans="1:27" x14ac:dyDescent="0.3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2"/>
        <v>0</v>
      </c>
      <c r="R19" s="27"/>
      <c r="S19" s="29">
        <f t="shared" si="14"/>
        <v>0</v>
      </c>
      <c r="T19" s="27"/>
      <c r="U19" s="29">
        <f t="shared" si="13"/>
        <v>0</v>
      </c>
      <c r="V19" s="6"/>
      <c r="W19" s="7">
        <f t="shared" si="7"/>
        <v>0</v>
      </c>
      <c r="X19" s="8">
        <f t="shared" si="8"/>
        <v>69</v>
      </c>
      <c r="Y19" s="6">
        <f t="shared" si="9"/>
        <v>9</v>
      </c>
      <c r="Z19" s="6">
        <f t="shared" si="10"/>
        <v>2</v>
      </c>
      <c r="AA19" s="16">
        <f t="shared" si="11"/>
        <v>0.33333333333333331</v>
      </c>
    </row>
    <row r="20" spans="1:27" x14ac:dyDescent="0.3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2"/>
        <v>0</v>
      </c>
      <c r="R20" s="27"/>
      <c r="S20" s="29">
        <f t="shared" si="14"/>
        <v>0</v>
      </c>
      <c r="T20" s="31"/>
      <c r="U20" s="29">
        <f t="shared" si="13"/>
        <v>0</v>
      </c>
      <c r="V20" s="30"/>
      <c r="W20" s="7">
        <f t="shared" si="7"/>
        <v>0</v>
      </c>
      <c r="X20" s="8">
        <f t="shared" si="8"/>
        <v>54.545454545454547</v>
      </c>
      <c r="Y20" s="6">
        <f t="shared" si="9"/>
        <v>10</v>
      </c>
      <c r="Z20" s="6">
        <f t="shared" si="10"/>
        <v>1</v>
      </c>
      <c r="AA20" s="16">
        <f t="shared" si="11"/>
        <v>0.16666666666666666</v>
      </c>
    </row>
    <row r="21" spans="1:27" x14ac:dyDescent="0.3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2"/>
        <v>0</v>
      </c>
      <c r="R21" s="27"/>
      <c r="S21" s="29">
        <f t="shared" si="14"/>
        <v>0</v>
      </c>
      <c r="T21" s="32"/>
      <c r="U21" s="29">
        <f t="shared" si="13"/>
        <v>0</v>
      </c>
      <c r="V21" s="17"/>
      <c r="W21" s="7">
        <f t="shared" si="7"/>
        <v>0</v>
      </c>
      <c r="X21" s="8">
        <f t="shared" si="8"/>
        <v>30</v>
      </c>
      <c r="Y21" s="6">
        <f t="shared" si="9"/>
        <v>11</v>
      </c>
      <c r="Z21" s="6">
        <f t="shared" si="10"/>
        <v>1</v>
      </c>
      <c r="AA21" s="16">
        <f t="shared" si="11"/>
        <v>0.16666666666666666</v>
      </c>
    </row>
    <row r="22" spans="1:27" x14ac:dyDescent="0.3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/>
      <c r="Q22" s="29">
        <f t="shared" si="12"/>
        <v>0</v>
      </c>
      <c r="R22" s="27"/>
      <c r="S22" s="29">
        <f t="shared" si="14"/>
        <v>0</v>
      </c>
      <c r="T22" s="27"/>
      <c r="U22" s="29">
        <f t="shared" si="13"/>
        <v>0</v>
      </c>
      <c r="V22" s="6"/>
      <c r="W22" s="7">
        <f t="shared" si="7"/>
        <v>0</v>
      </c>
      <c r="X22" s="8">
        <f t="shared" si="8"/>
        <v>15</v>
      </c>
      <c r="Y22" s="6">
        <f t="shared" si="9"/>
        <v>12</v>
      </c>
      <c r="Z22" s="6">
        <f t="shared" si="10"/>
        <v>1</v>
      </c>
      <c r="AA22" s="16">
        <f t="shared" si="11"/>
        <v>0.16666666666666666</v>
      </c>
    </row>
    <row r="23" spans="1:27" x14ac:dyDescent="0.3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2"/>
        <v>0</v>
      </c>
      <c r="R23" s="27"/>
      <c r="S23" s="29">
        <f t="shared" si="14"/>
        <v>0</v>
      </c>
      <c r="T23" s="31"/>
      <c r="U23" s="29">
        <f t="shared" si="13"/>
        <v>0</v>
      </c>
      <c r="V23" s="17"/>
      <c r="W23" s="7">
        <f t="shared" si="7"/>
        <v>0</v>
      </c>
      <c r="X23" s="8">
        <f t="shared" si="8"/>
        <v>11.320754716981131</v>
      </c>
      <c r="Y23" s="6">
        <f t="shared" si="9"/>
        <v>13</v>
      </c>
      <c r="Z23" s="6">
        <f t="shared" si="10"/>
        <v>1</v>
      </c>
      <c r="AA23" s="16">
        <f t="shared" si="11"/>
        <v>0.16666666666666666</v>
      </c>
    </row>
    <row r="24" spans="1:27" x14ac:dyDescent="0.3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2"/>
        <v>0</v>
      </c>
      <c r="R24" s="27"/>
      <c r="S24" s="29">
        <f t="shared" si="14"/>
        <v>0</v>
      </c>
      <c r="T24" s="32"/>
      <c r="U24" s="29">
        <f t="shared" si="13"/>
        <v>0</v>
      </c>
      <c r="V24" s="17"/>
      <c r="W24" s="7">
        <f t="shared" si="7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3">
      <c r="A25" s="26">
        <f t="shared" si="0"/>
        <v>15</v>
      </c>
      <c r="B25" s="27"/>
      <c r="C25" s="27"/>
      <c r="D25" s="6"/>
      <c r="E25" s="6"/>
      <c r="F25" s="6"/>
      <c r="G25" s="7">
        <f t="shared" si="1"/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si="12"/>
        <v>0</v>
      </c>
      <c r="R25" s="27"/>
      <c r="S25" s="29">
        <f t="shared" si="14"/>
        <v>0</v>
      </c>
      <c r="T25" s="27"/>
      <c r="U25" s="29">
        <f t="shared" si="13"/>
        <v>0</v>
      </c>
      <c r="V25" s="6"/>
      <c r="W25" s="7">
        <f t="shared" si="7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3">
      <c r="A26" s="26">
        <f t="shared" si="0"/>
        <v>16</v>
      </c>
      <c r="B26" s="27"/>
      <c r="C26" s="27"/>
      <c r="D26" s="13"/>
      <c r="E26" s="6"/>
      <c r="F26" s="6"/>
      <c r="G26" s="7">
        <f t="shared" si="1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2"/>
        <v>0</v>
      </c>
      <c r="R26" s="27"/>
      <c r="S26" s="29">
        <f t="shared" si="14"/>
        <v>0</v>
      </c>
      <c r="T26" s="32"/>
      <c r="U26" s="29">
        <f t="shared" si="13"/>
        <v>0</v>
      </c>
      <c r="V26" s="17"/>
      <c r="W26" s="7">
        <f t="shared" si="7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3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15">IF(F27=0,,($F$9-F27)*$F$7*100/$F$9)</f>
        <v>0</v>
      </c>
      <c r="H27" s="6"/>
      <c r="I27" s="7">
        <f t="shared" ref="I27:I43" si="16">IF(H27=0,,($H$9-H27)*$H$7*100/$H$9)</f>
        <v>0</v>
      </c>
      <c r="J27" s="27"/>
      <c r="K27" s="29">
        <f t="shared" ref="K27:K31" si="17">IF(J27=0,,($J$9-J27)*$J$7*100/$J$9)</f>
        <v>0</v>
      </c>
      <c r="L27" s="27"/>
      <c r="M27" s="29">
        <f t="shared" ref="M27:M43" si="18">IF(L27=0,,($L$9-L27)*$L$7*100/$L$9)</f>
        <v>0</v>
      </c>
      <c r="N27" s="27"/>
      <c r="O27" s="29">
        <f t="shared" ref="O27:O43" si="19">IF(N27=0,,($N$9-N27)*$N$7*100/$N$9)</f>
        <v>0</v>
      </c>
      <c r="P27" s="27"/>
      <c r="Q27" s="29">
        <f t="shared" ref="Q27:Q43" si="20">IF(P27=0,,($P$9-P27)*$P$7*100/$P$9)</f>
        <v>0</v>
      </c>
      <c r="R27" s="27"/>
      <c r="S27" s="29">
        <f t="shared" ref="S27:S43" si="21">IF(R27=0,,($R$9-R27)*$R$7*100/$R$9)</f>
        <v>0</v>
      </c>
      <c r="T27" s="27"/>
      <c r="U27" s="29">
        <f t="shared" ref="U27:U43" si="22">IF(T27=0,,($T$9-T27)*$T$7*100/$T$9)</f>
        <v>0</v>
      </c>
      <c r="V27" s="6"/>
      <c r="W27" s="7">
        <f t="shared" ref="W27:W43" si="23">IF(V27=0,,($V$9-V27)*$V$7*100/$V$9)</f>
        <v>0</v>
      </c>
      <c r="X27" s="8">
        <f t="shared" ref="X27:X51" si="24">SUM(G27+I27+K27+M27+O27+Q27+S27+U27+W27)</f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3">
      <c r="A28" s="5">
        <f t="shared" si="0"/>
        <v>18</v>
      </c>
      <c r="B28" s="6"/>
      <c r="C28" s="6"/>
      <c r="D28" s="6"/>
      <c r="E28" s="6"/>
      <c r="F28" s="6"/>
      <c r="G28" s="7">
        <f t="shared" si="15"/>
        <v>0</v>
      </c>
      <c r="H28" s="6"/>
      <c r="I28" s="7">
        <f t="shared" si="16"/>
        <v>0</v>
      </c>
      <c r="J28" s="27"/>
      <c r="K28" s="29">
        <f t="shared" si="17"/>
        <v>0</v>
      </c>
      <c r="L28" s="27"/>
      <c r="M28" s="29">
        <f t="shared" si="18"/>
        <v>0</v>
      </c>
      <c r="N28" s="27"/>
      <c r="O28" s="29">
        <f t="shared" si="19"/>
        <v>0</v>
      </c>
      <c r="P28" s="27"/>
      <c r="Q28" s="29">
        <f t="shared" si="20"/>
        <v>0</v>
      </c>
      <c r="R28" s="27"/>
      <c r="S28" s="29">
        <f t="shared" si="21"/>
        <v>0</v>
      </c>
      <c r="T28" s="27"/>
      <c r="U28" s="29">
        <f t="shared" si="22"/>
        <v>0</v>
      </c>
      <c r="V28" s="6"/>
      <c r="W28" s="7">
        <f t="shared" si="23"/>
        <v>0</v>
      </c>
      <c r="X28" s="8">
        <f t="shared" si="24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3">
      <c r="A29" s="5">
        <f t="shared" si="0"/>
        <v>19</v>
      </c>
      <c r="B29" s="6"/>
      <c r="C29" s="6"/>
      <c r="D29" s="13"/>
      <c r="E29" s="6"/>
      <c r="F29" s="6"/>
      <c r="G29" s="7">
        <f t="shared" si="15"/>
        <v>0</v>
      </c>
      <c r="H29" s="6"/>
      <c r="I29" s="7">
        <f t="shared" si="16"/>
        <v>0</v>
      </c>
      <c r="J29" s="6"/>
      <c r="K29" s="7">
        <f t="shared" si="17"/>
        <v>0</v>
      </c>
      <c r="L29" s="27"/>
      <c r="M29" s="29">
        <f t="shared" si="18"/>
        <v>0</v>
      </c>
      <c r="N29" s="27"/>
      <c r="O29" s="29">
        <f t="shared" si="19"/>
        <v>0</v>
      </c>
      <c r="P29" s="6"/>
      <c r="Q29" s="29">
        <f t="shared" si="20"/>
        <v>0</v>
      </c>
      <c r="R29" s="6"/>
      <c r="S29" s="29">
        <f t="shared" si="21"/>
        <v>0</v>
      </c>
      <c r="T29" s="17"/>
      <c r="U29" s="29">
        <f t="shared" si="22"/>
        <v>0</v>
      </c>
      <c r="V29" s="17"/>
      <c r="W29" s="7">
        <f t="shared" si="23"/>
        <v>0</v>
      </c>
      <c r="X29" s="8">
        <f t="shared" si="24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3">
      <c r="A30" s="5">
        <f t="shared" si="0"/>
        <v>20</v>
      </c>
      <c r="B30" s="6"/>
      <c r="C30" s="6"/>
      <c r="D30" s="6"/>
      <c r="E30" s="6"/>
      <c r="F30" s="6"/>
      <c r="G30" s="7">
        <f t="shared" si="15"/>
        <v>0</v>
      </c>
      <c r="H30" s="6"/>
      <c r="I30" s="7">
        <f t="shared" si="16"/>
        <v>0</v>
      </c>
      <c r="J30" s="6"/>
      <c r="K30" s="7">
        <f t="shared" si="17"/>
        <v>0</v>
      </c>
      <c r="L30" s="27"/>
      <c r="M30" s="29">
        <f t="shared" si="18"/>
        <v>0</v>
      </c>
      <c r="N30" s="6"/>
      <c r="O30" s="7">
        <f t="shared" si="19"/>
        <v>0</v>
      </c>
      <c r="P30" s="6"/>
      <c r="Q30" s="7">
        <f t="shared" si="20"/>
        <v>0</v>
      </c>
      <c r="R30" s="6"/>
      <c r="S30" s="29">
        <f t="shared" si="21"/>
        <v>0</v>
      </c>
      <c r="T30" s="6"/>
      <c r="U30" s="7">
        <f t="shared" si="22"/>
        <v>0</v>
      </c>
      <c r="V30" s="6"/>
      <c r="W30" s="7">
        <f t="shared" si="23"/>
        <v>0</v>
      </c>
      <c r="X30" s="8">
        <f t="shared" si="24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3">
      <c r="A31" s="5">
        <f t="shared" si="0"/>
        <v>21</v>
      </c>
      <c r="B31" s="6"/>
      <c r="C31" s="6"/>
      <c r="D31" s="6"/>
      <c r="E31" s="6"/>
      <c r="F31" s="6"/>
      <c r="G31" s="7">
        <f t="shared" si="15"/>
        <v>0</v>
      </c>
      <c r="H31" s="6"/>
      <c r="I31" s="7">
        <f t="shared" si="16"/>
        <v>0</v>
      </c>
      <c r="J31" s="6"/>
      <c r="K31" s="7">
        <f t="shared" si="17"/>
        <v>0</v>
      </c>
      <c r="L31" s="27"/>
      <c r="M31" s="29">
        <f t="shared" si="18"/>
        <v>0</v>
      </c>
      <c r="N31" s="6"/>
      <c r="O31" s="7">
        <f t="shared" si="19"/>
        <v>0</v>
      </c>
      <c r="P31" s="6"/>
      <c r="Q31" s="7">
        <f t="shared" si="20"/>
        <v>0</v>
      </c>
      <c r="R31" s="6"/>
      <c r="S31" s="29">
        <f t="shared" si="21"/>
        <v>0</v>
      </c>
      <c r="T31" s="6"/>
      <c r="U31" s="7">
        <f t="shared" si="22"/>
        <v>0</v>
      </c>
      <c r="V31" s="6"/>
      <c r="W31" s="7">
        <f t="shared" si="23"/>
        <v>0</v>
      </c>
      <c r="X31" s="8">
        <f t="shared" si="24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3">
      <c r="A32" s="5">
        <f t="shared" si="0"/>
        <v>22</v>
      </c>
      <c r="B32" s="6"/>
      <c r="C32" s="6"/>
      <c r="D32" s="6"/>
      <c r="E32" s="6"/>
      <c r="F32" s="6"/>
      <c r="G32" s="7">
        <f t="shared" si="15"/>
        <v>0</v>
      </c>
      <c r="H32" s="6"/>
      <c r="I32" s="7">
        <f t="shared" si="16"/>
        <v>0</v>
      </c>
      <c r="J32" s="6"/>
      <c r="K32" s="7">
        <f t="shared" ref="K32:K43" si="25">IF(J32=0,,($H$9-J32)*$H$7*100/$H$9)</f>
        <v>0</v>
      </c>
      <c r="L32" s="6"/>
      <c r="M32" s="7">
        <f t="shared" si="18"/>
        <v>0</v>
      </c>
      <c r="N32" s="6"/>
      <c r="O32" s="7">
        <f t="shared" si="19"/>
        <v>0</v>
      </c>
      <c r="P32" s="6"/>
      <c r="Q32" s="7">
        <f t="shared" si="20"/>
        <v>0</v>
      </c>
      <c r="R32" s="6"/>
      <c r="S32" s="29">
        <f t="shared" si="21"/>
        <v>0</v>
      </c>
      <c r="T32" s="6"/>
      <c r="U32" s="7">
        <f t="shared" si="22"/>
        <v>0</v>
      </c>
      <c r="V32" s="6"/>
      <c r="W32" s="7">
        <f t="shared" si="23"/>
        <v>0</v>
      </c>
      <c r="X32" s="8">
        <f t="shared" si="24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3">
      <c r="A33" s="5">
        <f t="shared" si="0"/>
        <v>23</v>
      </c>
      <c r="B33" s="6"/>
      <c r="C33" s="6"/>
      <c r="D33" s="13"/>
      <c r="E33" s="6"/>
      <c r="F33" s="6"/>
      <c r="G33" s="7">
        <f t="shared" si="15"/>
        <v>0</v>
      </c>
      <c r="H33" s="6"/>
      <c r="I33" s="7">
        <f t="shared" si="16"/>
        <v>0</v>
      </c>
      <c r="J33" s="6"/>
      <c r="K33" s="7">
        <f t="shared" si="25"/>
        <v>0</v>
      </c>
      <c r="L33" s="6"/>
      <c r="M33" s="7">
        <f t="shared" si="18"/>
        <v>0</v>
      </c>
      <c r="N33" s="6"/>
      <c r="O33" s="7">
        <f t="shared" si="19"/>
        <v>0</v>
      </c>
      <c r="P33" s="6"/>
      <c r="Q33" s="7">
        <f t="shared" si="20"/>
        <v>0</v>
      </c>
      <c r="R33" s="6"/>
      <c r="S33" s="29">
        <f t="shared" si="21"/>
        <v>0</v>
      </c>
      <c r="T33" s="6"/>
      <c r="U33" s="7">
        <f t="shared" si="22"/>
        <v>0</v>
      </c>
      <c r="V33" s="6"/>
      <c r="W33" s="7">
        <f t="shared" si="23"/>
        <v>0</v>
      </c>
      <c r="X33" s="8">
        <f t="shared" si="24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3">
      <c r="A34" s="5">
        <f t="shared" si="0"/>
        <v>24</v>
      </c>
      <c r="B34" s="6"/>
      <c r="C34" s="6"/>
      <c r="D34" s="6"/>
      <c r="E34" s="6"/>
      <c r="F34" s="6"/>
      <c r="G34" s="7">
        <f t="shared" si="15"/>
        <v>0</v>
      </c>
      <c r="H34" s="6"/>
      <c r="I34" s="7">
        <f t="shared" si="16"/>
        <v>0</v>
      </c>
      <c r="J34" s="6"/>
      <c r="K34" s="7">
        <f t="shared" si="25"/>
        <v>0</v>
      </c>
      <c r="L34" s="6"/>
      <c r="M34" s="7">
        <f t="shared" si="18"/>
        <v>0</v>
      </c>
      <c r="N34" s="6"/>
      <c r="O34" s="7">
        <f t="shared" si="19"/>
        <v>0</v>
      </c>
      <c r="P34" s="6"/>
      <c r="Q34" s="7">
        <f t="shared" si="20"/>
        <v>0</v>
      </c>
      <c r="R34" s="6"/>
      <c r="S34" s="29">
        <f t="shared" si="21"/>
        <v>0</v>
      </c>
      <c r="T34" s="6"/>
      <c r="U34" s="7">
        <f t="shared" si="22"/>
        <v>0</v>
      </c>
      <c r="V34" s="6"/>
      <c r="W34" s="7">
        <f t="shared" si="23"/>
        <v>0</v>
      </c>
      <c r="X34" s="8">
        <f t="shared" si="24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3">
      <c r="A35" s="5">
        <f t="shared" si="0"/>
        <v>25</v>
      </c>
      <c r="B35" s="6"/>
      <c r="C35" s="6"/>
      <c r="D35" s="6"/>
      <c r="E35" s="6"/>
      <c r="F35" s="6"/>
      <c r="G35" s="7">
        <f t="shared" si="15"/>
        <v>0</v>
      </c>
      <c r="H35" s="6"/>
      <c r="I35" s="7">
        <f t="shared" si="16"/>
        <v>0</v>
      </c>
      <c r="J35" s="6"/>
      <c r="K35" s="7">
        <f t="shared" si="25"/>
        <v>0</v>
      </c>
      <c r="L35" s="6"/>
      <c r="M35" s="7">
        <f t="shared" si="18"/>
        <v>0</v>
      </c>
      <c r="N35" s="6"/>
      <c r="O35" s="7">
        <f t="shared" si="19"/>
        <v>0</v>
      </c>
      <c r="P35" s="6"/>
      <c r="Q35" s="7">
        <f t="shared" si="20"/>
        <v>0</v>
      </c>
      <c r="R35" s="6"/>
      <c r="S35" s="29">
        <f t="shared" si="21"/>
        <v>0</v>
      </c>
      <c r="T35" s="6"/>
      <c r="U35" s="7">
        <f t="shared" si="22"/>
        <v>0</v>
      </c>
      <c r="V35" s="6"/>
      <c r="W35" s="7">
        <f t="shared" si="23"/>
        <v>0</v>
      </c>
      <c r="X35" s="8">
        <f t="shared" si="24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3">
      <c r="A36" s="5">
        <f t="shared" si="0"/>
        <v>26</v>
      </c>
      <c r="B36" s="6"/>
      <c r="C36" s="6"/>
      <c r="D36" s="6"/>
      <c r="E36" s="6"/>
      <c r="F36" s="6"/>
      <c r="G36" s="7">
        <f t="shared" si="15"/>
        <v>0</v>
      </c>
      <c r="H36" s="6"/>
      <c r="I36" s="7">
        <f t="shared" si="16"/>
        <v>0</v>
      </c>
      <c r="J36" s="6"/>
      <c r="K36" s="7">
        <f t="shared" si="25"/>
        <v>0</v>
      </c>
      <c r="L36" s="6"/>
      <c r="M36" s="7">
        <f t="shared" si="18"/>
        <v>0</v>
      </c>
      <c r="N36" s="6"/>
      <c r="O36" s="7">
        <f t="shared" si="19"/>
        <v>0</v>
      </c>
      <c r="P36" s="6"/>
      <c r="Q36" s="7">
        <f t="shared" si="20"/>
        <v>0</v>
      </c>
      <c r="R36" s="6"/>
      <c r="S36" s="29">
        <f t="shared" si="21"/>
        <v>0</v>
      </c>
      <c r="T36" s="6"/>
      <c r="U36" s="7">
        <f t="shared" si="22"/>
        <v>0</v>
      </c>
      <c r="V36" s="6"/>
      <c r="W36" s="7">
        <f t="shared" si="23"/>
        <v>0</v>
      </c>
      <c r="X36" s="8">
        <f t="shared" si="24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3">
      <c r="A37" s="5">
        <f t="shared" si="0"/>
        <v>27</v>
      </c>
      <c r="B37" s="6"/>
      <c r="C37" s="6"/>
      <c r="D37" s="6"/>
      <c r="E37" s="6"/>
      <c r="F37" s="6"/>
      <c r="G37" s="7">
        <f t="shared" si="15"/>
        <v>0</v>
      </c>
      <c r="H37" s="6"/>
      <c r="I37" s="7">
        <f t="shared" si="16"/>
        <v>0</v>
      </c>
      <c r="J37" s="6"/>
      <c r="K37" s="7">
        <f t="shared" si="25"/>
        <v>0</v>
      </c>
      <c r="L37" s="6"/>
      <c r="M37" s="7">
        <f t="shared" si="18"/>
        <v>0</v>
      </c>
      <c r="N37" s="6"/>
      <c r="O37" s="7">
        <f t="shared" si="19"/>
        <v>0</v>
      </c>
      <c r="P37" s="6"/>
      <c r="Q37" s="7">
        <f t="shared" si="20"/>
        <v>0</v>
      </c>
      <c r="R37" s="6"/>
      <c r="S37" s="29">
        <f t="shared" si="21"/>
        <v>0</v>
      </c>
      <c r="T37" s="6"/>
      <c r="U37" s="7">
        <f t="shared" si="22"/>
        <v>0</v>
      </c>
      <c r="V37" s="6"/>
      <c r="W37" s="7">
        <f t="shared" si="23"/>
        <v>0</v>
      </c>
      <c r="X37" s="8">
        <f t="shared" si="24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3">
      <c r="A38" s="5">
        <f t="shared" si="0"/>
        <v>28</v>
      </c>
      <c r="B38" s="6"/>
      <c r="C38" s="6"/>
      <c r="D38" s="6"/>
      <c r="E38" s="6"/>
      <c r="F38" s="6"/>
      <c r="G38" s="7">
        <f t="shared" si="15"/>
        <v>0</v>
      </c>
      <c r="H38" s="6"/>
      <c r="I38" s="7">
        <f t="shared" si="16"/>
        <v>0</v>
      </c>
      <c r="J38" s="6"/>
      <c r="K38" s="7">
        <f t="shared" si="25"/>
        <v>0</v>
      </c>
      <c r="L38" s="6"/>
      <c r="M38" s="7">
        <f t="shared" si="18"/>
        <v>0</v>
      </c>
      <c r="N38" s="6"/>
      <c r="O38" s="7">
        <f t="shared" si="19"/>
        <v>0</v>
      </c>
      <c r="P38" s="6"/>
      <c r="Q38" s="7">
        <f t="shared" si="20"/>
        <v>0</v>
      </c>
      <c r="R38" s="6"/>
      <c r="S38" s="29">
        <f t="shared" si="21"/>
        <v>0</v>
      </c>
      <c r="T38" s="6"/>
      <c r="U38" s="7">
        <f t="shared" si="22"/>
        <v>0</v>
      </c>
      <c r="V38" s="6"/>
      <c r="W38" s="7">
        <f t="shared" si="23"/>
        <v>0</v>
      </c>
      <c r="X38" s="8">
        <f t="shared" si="24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3">
      <c r="A39" s="5">
        <f t="shared" si="0"/>
        <v>29</v>
      </c>
      <c r="B39" s="6"/>
      <c r="C39" s="6"/>
      <c r="D39" s="6"/>
      <c r="E39" s="6"/>
      <c r="F39" s="6"/>
      <c r="G39" s="7">
        <f t="shared" si="15"/>
        <v>0</v>
      </c>
      <c r="H39" s="6"/>
      <c r="I39" s="7">
        <f t="shared" si="16"/>
        <v>0</v>
      </c>
      <c r="J39" s="6"/>
      <c r="K39" s="7">
        <f t="shared" si="25"/>
        <v>0</v>
      </c>
      <c r="L39" s="6"/>
      <c r="M39" s="7">
        <f t="shared" si="18"/>
        <v>0</v>
      </c>
      <c r="N39" s="6"/>
      <c r="O39" s="7">
        <f t="shared" si="19"/>
        <v>0</v>
      </c>
      <c r="P39" s="6"/>
      <c r="Q39" s="7">
        <f t="shared" si="20"/>
        <v>0</v>
      </c>
      <c r="R39" s="6"/>
      <c r="S39" s="29">
        <f t="shared" si="21"/>
        <v>0</v>
      </c>
      <c r="T39" s="6"/>
      <c r="U39" s="7">
        <f t="shared" si="22"/>
        <v>0</v>
      </c>
      <c r="V39" s="6"/>
      <c r="W39" s="7">
        <f t="shared" si="23"/>
        <v>0</v>
      </c>
      <c r="X39" s="8">
        <f t="shared" si="24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3">
      <c r="A40" s="5">
        <f t="shared" si="0"/>
        <v>30</v>
      </c>
      <c r="B40" s="6"/>
      <c r="C40" s="6"/>
      <c r="D40" s="6"/>
      <c r="E40" s="6"/>
      <c r="F40" s="6"/>
      <c r="G40" s="7">
        <f t="shared" si="15"/>
        <v>0</v>
      </c>
      <c r="H40" s="6"/>
      <c r="I40" s="7">
        <f t="shared" si="16"/>
        <v>0</v>
      </c>
      <c r="J40" s="6"/>
      <c r="K40" s="7">
        <f t="shared" si="25"/>
        <v>0</v>
      </c>
      <c r="L40" s="6"/>
      <c r="M40" s="7">
        <f t="shared" si="18"/>
        <v>0</v>
      </c>
      <c r="N40" s="6"/>
      <c r="O40" s="7">
        <f t="shared" si="19"/>
        <v>0</v>
      </c>
      <c r="P40" s="6"/>
      <c r="Q40" s="7">
        <f t="shared" si="20"/>
        <v>0</v>
      </c>
      <c r="R40" s="6"/>
      <c r="S40" s="29">
        <f t="shared" si="21"/>
        <v>0</v>
      </c>
      <c r="T40" s="6"/>
      <c r="U40" s="7">
        <f t="shared" si="22"/>
        <v>0</v>
      </c>
      <c r="V40" s="6"/>
      <c r="W40" s="7">
        <f t="shared" si="23"/>
        <v>0</v>
      </c>
      <c r="X40" s="8">
        <f t="shared" si="24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3">
      <c r="A41" s="5">
        <f t="shared" si="0"/>
        <v>31</v>
      </c>
      <c r="B41" s="6"/>
      <c r="C41" s="6"/>
      <c r="D41" s="6"/>
      <c r="E41" s="6"/>
      <c r="F41" s="6"/>
      <c r="G41" s="7">
        <f t="shared" si="15"/>
        <v>0</v>
      </c>
      <c r="H41" s="6"/>
      <c r="I41" s="7">
        <f t="shared" si="16"/>
        <v>0</v>
      </c>
      <c r="J41" s="6"/>
      <c r="K41" s="7">
        <f t="shared" si="25"/>
        <v>0</v>
      </c>
      <c r="L41" s="6"/>
      <c r="M41" s="7">
        <f t="shared" si="18"/>
        <v>0</v>
      </c>
      <c r="N41" s="6"/>
      <c r="O41" s="7">
        <f t="shared" si="19"/>
        <v>0</v>
      </c>
      <c r="P41" s="6"/>
      <c r="Q41" s="7">
        <f t="shared" si="20"/>
        <v>0</v>
      </c>
      <c r="R41" s="6"/>
      <c r="S41" s="29">
        <f t="shared" si="21"/>
        <v>0</v>
      </c>
      <c r="T41" s="6"/>
      <c r="U41" s="7">
        <f t="shared" si="22"/>
        <v>0</v>
      </c>
      <c r="V41" s="6"/>
      <c r="W41" s="7">
        <f t="shared" si="23"/>
        <v>0</v>
      </c>
      <c r="X41" s="8">
        <f t="shared" si="24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3">
      <c r="A42" s="5">
        <f t="shared" si="0"/>
        <v>32</v>
      </c>
      <c r="B42" s="6"/>
      <c r="C42" s="6"/>
      <c r="D42" s="6"/>
      <c r="E42" s="6"/>
      <c r="F42" s="6"/>
      <c r="G42" s="7">
        <f t="shared" si="15"/>
        <v>0</v>
      </c>
      <c r="H42" s="6"/>
      <c r="I42" s="7">
        <f t="shared" si="16"/>
        <v>0</v>
      </c>
      <c r="J42" s="6"/>
      <c r="K42" s="7">
        <f t="shared" si="25"/>
        <v>0</v>
      </c>
      <c r="L42" s="6"/>
      <c r="M42" s="7">
        <f t="shared" si="18"/>
        <v>0</v>
      </c>
      <c r="N42" s="6"/>
      <c r="O42" s="7">
        <f t="shared" si="19"/>
        <v>0</v>
      </c>
      <c r="P42" s="6"/>
      <c r="Q42" s="7">
        <f t="shared" si="20"/>
        <v>0</v>
      </c>
      <c r="R42" s="6"/>
      <c r="S42" s="29">
        <f t="shared" si="21"/>
        <v>0</v>
      </c>
      <c r="T42" s="6"/>
      <c r="U42" s="7">
        <f t="shared" si="22"/>
        <v>0</v>
      </c>
      <c r="V42" s="6"/>
      <c r="W42" s="7">
        <f t="shared" si="23"/>
        <v>0</v>
      </c>
      <c r="X42" s="8">
        <f t="shared" si="24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3">
      <c r="A43" s="5">
        <f t="shared" si="0"/>
        <v>33</v>
      </c>
      <c r="B43" s="6"/>
      <c r="C43" s="6"/>
      <c r="D43" s="6"/>
      <c r="E43" s="6"/>
      <c r="F43" s="6"/>
      <c r="G43" s="7">
        <f t="shared" si="15"/>
        <v>0</v>
      </c>
      <c r="H43" s="6"/>
      <c r="I43" s="7">
        <f t="shared" si="16"/>
        <v>0</v>
      </c>
      <c r="J43" s="6"/>
      <c r="K43" s="7">
        <f t="shared" si="25"/>
        <v>0</v>
      </c>
      <c r="L43" s="6"/>
      <c r="M43" s="7">
        <f t="shared" si="18"/>
        <v>0</v>
      </c>
      <c r="N43" s="6"/>
      <c r="O43" s="7">
        <f t="shared" si="19"/>
        <v>0</v>
      </c>
      <c r="P43" s="6"/>
      <c r="Q43" s="7">
        <f t="shared" si="20"/>
        <v>0</v>
      </c>
      <c r="R43" s="6"/>
      <c r="S43" s="29">
        <f t="shared" si="21"/>
        <v>0</v>
      </c>
      <c r="T43" s="6"/>
      <c r="U43" s="7">
        <f t="shared" si="22"/>
        <v>0</v>
      </c>
      <c r="V43" s="6"/>
      <c r="W43" s="7">
        <f t="shared" si="23"/>
        <v>0</v>
      </c>
      <c r="X43" s="8">
        <f t="shared" si="24"/>
        <v>0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3">
      <c r="A44" s="5">
        <f t="shared" si="0"/>
        <v>34</v>
      </c>
      <c r="B44" s="6"/>
      <c r="C44" s="6"/>
      <c r="D44" s="6"/>
      <c r="E44" s="6"/>
      <c r="F44" s="6"/>
      <c r="G44" s="7">
        <f t="shared" ref="G44:G51" si="26">IF(F44=0,,($F$9-F44)*$F$7*100/$F$9)</f>
        <v>0</v>
      </c>
      <c r="H44" s="6"/>
      <c r="I44" s="7">
        <f t="shared" ref="I44:I51" si="27">IF(H44=0,,($H$9-H44)*$H$7*100/$H$9)</f>
        <v>0</v>
      </c>
      <c r="J44" s="6"/>
      <c r="K44" s="7">
        <f t="shared" ref="K44:K51" si="28">IF(J44=0,,($H$9-J44)*$H$7*100/$H$9)</f>
        <v>0</v>
      </c>
      <c r="L44" s="6"/>
      <c r="M44" s="7">
        <f t="shared" ref="M44:M51" si="29">IF(L44=0,,($L$9-L44)*$L$7*100/$L$9)</f>
        <v>0</v>
      </c>
      <c r="N44" s="6"/>
      <c r="O44" s="7">
        <f t="shared" ref="O44:O51" si="30">IF(N44=0,,($N$9-N44)*$N$7*100/$N$9)</f>
        <v>0</v>
      </c>
      <c r="P44" s="6"/>
      <c r="Q44" s="7">
        <f t="shared" ref="Q44:Q51" si="31">IF(P44=0,,($P$9-P44)*$P$7*100/$P$9)</f>
        <v>0</v>
      </c>
      <c r="R44" s="6"/>
      <c r="S44" s="29">
        <f t="shared" ref="S44:S51" si="32">IF(R44=0,,($R$9-R44)*$R$7*100/$R$9)</f>
        <v>0</v>
      </c>
      <c r="T44" s="6"/>
      <c r="U44" s="7">
        <f t="shared" ref="U44:U51" si="33">IF(T44=0,,($T$9-T44)*$T$7*100/$T$9)</f>
        <v>0</v>
      </c>
      <c r="V44" s="6"/>
      <c r="W44" s="7">
        <f t="shared" ref="W44:W51" si="34">IF(V44=0,,($V$9-V44)*$V$7*100/$V$9)</f>
        <v>0</v>
      </c>
      <c r="X44" s="8">
        <f t="shared" si="24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3">
      <c r="A45" s="5">
        <f t="shared" si="0"/>
        <v>35</v>
      </c>
      <c r="B45" s="6"/>
      <c r="C45" s="6"/>
      <c r="D45" s="6"/>
      <c r="E45" s="6"/>
      <c r="F45" s="6"/>
      <c r="G45" s="7">
        <f t="shared" si="26"/>
        <v>0</v>
      </c>
      <c r="H45" s="6"/>
      <c r="I45" s="7">
        <f t="shared" si="27"/>
        <v>0</v>
      </c>
      <c r="J45" s="6"/>
      <c r="K45" s="7">
        <f t="shared" si="28"/>
        <v>0</v>
      </c>
      <c r="L45" s="6"/>
      <c r="M45" s="7">
        <f t="shared" si="29"/>
        <v>0</v>
      </c>
      <c r="N45" s="6"/>
      <c r="O45" s="7">
        <f t="shared" si="30"/>
        <v>0</v>
      </c>
      <c r="P45" s="6"/>
      <c r="Q45" s="7">
        <f t="shared" si="31"/>
        <v>0</v>
      </c>
      <c r="R45" s="6"/>
      <c r="S45" s="29">
        <f t="shared" si="32"/>
        <v>0</v>
      </c>
      <c r="T45" s="6"/>
      <c r="U45" s="7">
        <f t="shared" si="33"/>
        <v>0</v>
      </c>
      <c r="V45" s="6"/>
      <c r="W45" s="7">
        <f t="shared" si="34"/>
        <v>0</v>
      </c>
      <c r="X45" s="8">
        <f t="shared" si="24"/>
        <v>0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3">
      <c r="A46" s="5">
        <f t="shared" si="0"/>
        <v>36</v>
      </c>
      <c r="B46" s="6"/>
      <c r="C46" s="6"/>
      <c r="D46" s="6"/>
      <c r="E46" s="6"/>
      <c r="F46" s="6"/>
      <c r="G46" s="7">
        <f t="shared" si="26"/>
        <v>0</v>
      </c>
      <c r="H46" s="6"/>
      <c r="I46" s="7">
        <f t="shared" si="27"/>
        <v>0</v>
      </c>
      <c r="J46" s="6"/>
      <c r="K46" s="7">
        <f t="shared" si="28"/>
        <v>0</v>
      </c>
      <c r="L46" s="6"/>
      <c r="M46" s="7">
        <f t="shared" si="29"/>
        <v>0</v>
      </c>
      <c r="N46" s="6"/>
      <c r="O46" s="7">
        <f t="shared" si="30"/>
        <v>0</v>
      </c>
      <c r="P46" s="6"/>
      <c r="Q46" s="7">
        <f t="shared" si="31"/>
        <v>0</v>
      </c>
      <c r="R46" s="6"/>
      <c r="S46" s="29">
        <f t="shared" si="32"/>
        <v>0</v>
      </c>
      <c r="T46" s="6"/>
      <c r="U46" s="7">
        <f t="shared" si="33"/>
        <v>0</v>
      </c>
      <c r="V46" s="6"/>
      <c r="W46" s="7">
        <f t="shared" si="34"/>
        <v>0</v>
      </c>
      <c r="X46" s="8">
        <f t="shared" si="24"/>
        <v>0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3">
      <c r="A47" s="5">
        <f t="shared" si="0"/>
        <v>37</v>
      </c>
      <c r="B47" s="6"/>
      <c r="C47" s="6"/>
      <c r="D47" s="6"/>
      <c r="E47" s="6"/>
      <c r="F47" s="6"/>
      <c r="G47" s="7">
        <f t="shared" si="26"/>
        <v>0</v>
      </c>
      <c r="H47" s="6"/>
      <c r="I47" s="7">
        <f t="shared" si="27"/>
        <v>0</v>
      </c>
      <c r="J47" s="6"/>
      <c r="K47" s="7">
        <f t="shared" si="28"/>
        <v>0</v>
      </c>
      <c r="L47" s="6"/>
      <c r="M47" s="7">
        <f t="shared" si="29"/>
        <v>0</v>
      </c>
      <c r="N47" s="6"/>
      <c r="O47" s="7">
        <f t="shared" si="30"/>
        <v>0</v>
      </c>
      <c r="P47" s="6"/>
      <c r="Q47" s="7">
        <f t="shared" si="31"/>
        <v>0</v>
      </c>
      <c r="R47" s="6"/>
      <c r="S47" s="29">
        <f t="shared" si="32"/>
        <v>0</v>
      </c>
      <c r="T47" s="6"/>
      <c r="U47" s="7">
        <f t="shared" si="33"/>
        <v>0</v>
      </c>
      <c r="V47" s="6"/>
      <c r="W47" s="7">
        <f t="shared" si="34"/>
        <v>0</v>
      </c>
      <c r="X47" s="8">
        <f t="shared" si="24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3">
      <c r="A48" s="5">
        <f t="shared" si="0"/>
        <v>38</v>
      </c>
      <c r="B48" s="6"/>
      <c r="C48" s="6"/>
      <c r="D48" s="6"/>
      <c r="E48" s="6"/>
      <c r="F48" s="6"/>
      <c r="G48" s="7">
        <f t="shared" si="26"/>
        <v>0</v>
      </c>
      <c r="H48" s="6"/>
      <c r="I48" s="7">
        <f t="shared" si="27"/>
        <v>0</v>
      </c>
      <c r="J48" s="6"/>
      <c r="K48" s="7">
        <f t="shared" si="28"/>
        <v>0</v>
      </c>
      <c r="L48" s="6"/>
      <c r="M48" s="7">
        <f t="shared" si="29"/>
        <v>0</v>
      </c>
      <c r="N48" s="6"/>
      <c r="O48" s="7">
        <f t="shared" si="30"/>
        <v>0</v>
      </c>
      <c r="P48" s="6"/>
      <c r="Q48" s="7">
        <f t="shared" si="31"/>
        <v>0</v>
      </c>
      <c r="R48" s="6"/>
      <c r="S48" s="29">
        <f t="shared" si="32"/>
        <v>0</v>
      </c>
      <c r="T48" s="6"/>
      <c r="U48" s="7">
        <f t="shared" si="33"/>
        <v>0</v>
      </c>
      <c r="V48" s="6"/>
      <c r="W48" s="7">
        <f t="shared" si="34"/>
        <v>0</v>
      </c>
      <c r="X48" s="8">
        <f t="shared" si="24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3">
      <c r="A49" s="5">
        <f t="shared" si="0"/>
        <v>39</v>
      </c>
      <c r="B49" s="6"/>
      <c r="C49" s="6"/>
      <c r="D49" s="6"/>
      <c r="E49" s="6"/>
      <c r="F49" s="6"/>
      <c r="G49" s="7">
        <f t="shared" si="26"/>
        <v>0</v>
      </c>
      <c r="H49" s="6"/>
      <c r="I49" s="7">
        <f t="shared" si="27"/>
        <v>0</v>
      </c>
      <c r="J49" s="6"/>
      <c r="K49" s="7">
        <f t="shared" si="28"/>
        <v>0</v>
      </c>
      <c r="L49" s="6"/>
      <c r="M49" s="7">
        <f t="shared" si="29"/>
        <v>0</v>
      </c>
      <c r="N49" s="6"/>
      <c r="O49" s="7">
        <f t="shared" si="30"/>
        <v>0</v>
      </c>
      <c r="P49" s="6"/>
      <c r="Q49" s="7">
        <f t="shared" si="31"/>
        <v>0</v>
      </c>
      <c r="R49" s="6"/>
      <c r="S49" s="29">
        <f t="shared" si="32"/>
        <v>0</v>
      </c>
      <c r="T49" s="6"/>
      <c r="U49" s="7">
        <f t="shared" si="33"/>
        <v>0</v>
      </c>
      <c r="V49" s="6"/>
      <c r="W49" s="7">
        <f t="shared" si="34"/>
        <v>0</v>
      </c>
      <c r="X49" s="8">
        <f t="shared" si="24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3">
      <c r="A50" s="5">
        <f t="shared" si="0"/>
        <v>40</v>
      </c>
      <c r="B50" s="6"/>
      <c r="C50" s="6"/>
      <c r="D50" s="6"/>
      <c r="E50" s="6"/>
      <c r="F50" s="6"/>
      <c r="G50" s="7">
        <f t="shared" si="26"/>
        <v>0</v>
      </c>
      <c r="H50" s="6"/>
      <c r="I50" s="7">
        <f t="shared" si="27"/>
        <v>0</v>
      </c>
      <c r="J50" s="6"/>
      <c r="K50" s="7">
        <f t="shared" si="28"/>
        <v>0</v>
      </c>
      <c r="L50" s="6"/>
      <c r="M50" s="7">
        <f t="shared" si="29"/>
        <v>0</v>
      </c>
      <c r="N50" s="6"/>
      <c r="O50" s="7">
        <f t="shared" si="30"/>
        <v>0</v>
      </c>
      <c r="P50" s="6"/>
      <c r="Q50" s="7">
        <f t="shared" si="31"/>
        <v>0</v>
      </c>
      <c r="R50" s="6"/>
      <c r="S50" s="29">
        <f t="shared" si="32"/>
        <v>0</v>
      </c>
      <c r="T50" s="6"/>
      <c r="U50" s="7">
        <f t="shared" si="33"/>
        <v>0</v>
      </c>
      <c r="V50" s="6"/>
      <c r="W50" s="7">
        <f t="shared" si="34"/>
        <v>0</v>
      </c>
      <c r="X50" s="8">
        <f t="shared" si="24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3">
      <c r="A51" s="5">
        <f t="shared" si="0"/>
        <v>41</v>
      </c>
      <c r="B51" s="6"/>
      <c r="C51" s="6"/>
      <c r="D51" s="6"/>
      <c r="E51" s="6"/>
      <c r="F51" s="6"/>
      <c r="G51" s="7">
        <f t="shared" si="26"/>
        <v>0</v>
      </c>
      <c r="H51" s="6"/>
      <c r="I51" s="7">
        <f t="shared" si="27"/>
        <v>0</v>
      </c>
      <c r="J51" s="6"/>
      <c r="K51" s="7">
        <f t="shared" si="28"/>
        <v>0</v>
      </c>
      <c r="L51" s="6"/>
      <c r="M51" s="7">
        <f t="shared" si="29"/>
        <v>0</v>
      </c>
      <c r="N51" s="6"/>
      <c r="O51" s="7">
        <f t="shared" si="30"/>
        <v>0</v>
      </c>
      <c r="P51" s="6"/>
      <c r="Q51" s="7">
        <f t="shared" si="31"/>
        <v>0</v>
      </c>
      <c r="R51" s="6"/>
      <c r="S51" s="29">
        <f t="shared" si="32"/>
        <v>0</v>
      </c>
      <c r="T51" s="6"/>
      <c r="U51" s="7">
        <f t="shared" si="33"/>
        <v>0</v>
      </c>
      <c r="V51" s="6"/>
      <c r="W51" s="7">
        <f t="shared" si="34"/>
        <v>0</v>
      </c>
      <c r="X51" s="8">
        <f t="shared" si="24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3">
      <c r="A52" s="39" t="s">
        <v>11</v>
      </c>
      <c r="B52" s="39"/>
      <c r="C52" s="40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3">
      <c r="A53" s="45" t="s">
        <v>19</v>
      </c>
      <c r="B53" s="45"/>
      <c r="C53" s="45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3">
      <c r="L55" t="s">
        <v>12</v>
      </c>
    </row>
    <row r="56" spans="1:27" x14ac:dyDescent="0.3">
      <c r="L56" t="s">
        <v>12</v>
      </c>
    </row>
    <row r="57" spans="1:27" x14ac:dyDescent="0.3">
      <c r="L57" t="s">
        <v>12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W4" sqref="W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x14ac:dyDescent="0.3">
      <c r="E2" s="44" t="s">
        <v>15</v>
      </c>
      <c r="F2" s="44"/>
      <c r="G2" s="14">
        <f>COUNTA(B11:B33)</f>
        <v>9</v>
      </c>
    </row>
    <row r="3" spans="1:25" x14ac:dyDescent="0.3">
      <c r="E3" s="44" t="s">
        <v>17</v>
      </c>
      <c r="F3" s="44"/>
      <c r="G3" s="14">
        <f>COUNTA(E8:U8)</f>
        <v>5</v>
      </c>
    </row>
    <row r="4" spans="1:25" x14ac:dyDescent="0.3">
      <c r="A4" s="10"/>
      <c r="B4" s="11" t="s">
        <v>14</v>
      </c>
      <c r="C4" s="3"/>
      <c r="D4" s="3"/>
    </row>
    <row r="6" spans="1:25" x14ac:dyDescent="0.3">
      <c r="E6" s="1" t="s">
        <v>0</v>
      </c>
      <c r="F6" s="35" t="s">
        <v>139</v>
      </c>
      <c r="G6" s="35"/>
      <c r="H6" s="35" t="s">
        <v>166</v>
      </c>
      <c r="I6" s="35"/>
      <c r="J6" s="35" t="s">
        <v>173</v>
      </c>
      <c r="K6" s="35"/>
      <c r="L6" s="35" t="s">
        <v>265</v>
      </c>
      <c r="M6" s="35"/>
      <c r="N6" s="35"/>
      <c r="O6" s="35"/>
      <c r="P6" s="35"/>
      <c r="Q6" s="35"/>
      <c r="R6" s="35"/>
      <c r="S6" s="35"/>
      <c r="T6" s="35"/>
      <c r="U6" s="35"/>
    </row>
    <row r="7" spans="1:25" x14ac:dyDescent="0.3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3</v>
      </c>
      <c r="M7" s="37"/>
      <c r="N7" s="36"/>
      <c r="O7" s="37"/>
      <c r="P7" s="36"/>
      <c r="Q7" s="37"/>
      <c r="R7" s="36"/>
      <c r="S7" s="37"/>
      <c r="T7" s="36"/>
      <c r="U7" s="37"/>
    </row>
    <row r="8" spans="1:25" x14ac:dyDescent="0.3">
      <c r="E8" s="1" t="s">
        <v>1</v>
      </c>
      <c r="F8" s="38">
        <v>45955</v>
      </c>
      <c r="G8" s="38"/>
      <c r="H8" s="38">
        <v>45977</v>
      </c>
      <c r="I8" s="38"/>
      <c r="J8" s="38">
        <v>45984</v>
      </c>
      <c r="K8" s="38"/>
      <c r="L8" s="38">
        <v>45991</v>
      </c>
      <c r="M8" s="38"/>
      <c r="N8" s="38"/>
      <c r="O8" s="38"/>
      <c r="P8" s="38"/>
      <c r="Q8" s="38"/>
      <c r="R8" s="38"/>
      <c r="S8" s="38"/>
      <c r="T8" s="38"/>
      <c r="U8" s="38"/>
      <c r="X8" s="14"/>
    </row>
    <row r="9" spans="1:25" x14ac:dyDescent="0.3">
      <c r="E9" s="1" t="s">
        <v>2</v>
      </c>
      <c r="F9" s="36">
        <v>5</v>
      </c>
      <c r="G9" s="37"/>
      <c r="H9" s="36">
        <v>15</v>
      </c>
      <c r="I9" s="37"/>
      <c r="J9" s="36">
        <v>4</v>
      </c>
      <c r="K9" s="37"/>
      <c r="L9" s="36">
        <v>8</v>
      </c>
      <c r="M9" s="37"/>
      <c r="N9" s="36"/>
      <c r="O9" s="37"/>
      <c r="P9" s="36"/>
      <c r="Q9" s="37"/>
      <c r="R9" s="36"/>
      <c r="S9" s="37"/>
      <c r="T9" s="36"/>
      <c r="U9" s="37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3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 t="shared" ref="I11:I26" si="1">IF(H11=0,,($H$9-H11)*$H$7*100/$H$9)</f>
        <v>93.333333333333329</v>
      </c>
      <c r="J11" s="13">
        <v>3</v>
      </c>
      <c r="K11" s="19">
        <f t="shared" ref="K11:K17" si="2">IF(J11=0,,($J$9-J11)*$J$7*100/$J$9)</f>
        <v>50</v>
      </c>
      <c r="L11" s="6">
        <v>2</v>
      </c>
      <c r="M11" s="7">
        <f t="shared" ref="M11:M16" si="3">IF(L11=0,,($L$9-L11)*$L$7*100/$L$9)</f>
        <v>225</v>
      </c>
      <c r="N11" s="6"/>
      <c r="O11" s="7">
        <f t="shared" ref="O11:O19" si="4">IF(N11=0,,($N$9-N11)*$N$7*100/$N$9)</f>
        <v>0</v>
      </c>
      <c r="P11" s="6"/>
      <c r="Q11" s="7">
        <f>IF(P11=0,,($P$9-P11)*$P$7*100/$P$9)</f>
        <v>0</v>
      </c>
      <c r="R11" s="17"/>
      <c r="S11" s="7">
        <f t="shared" ref="S11:S26" si="5">IF(R11=0,,($R$9-R11)*$R$7*100/$R$9)</f>
        <v>0</v>
      </c>
      <c r="T11" s="17"/>
      <c r="U11" s="7">
        <f t="shared" ref="U11:U26" si="6">IF(T11=0,,($T$9-T11)*$T$7*100/$T$9)</f>
        <v>0</v>
      </c>
      <c r="V11" s="23">
        <f t="shared" ref="V11:V26" si="7">SUM(G11+I11+K11+M11+O11+Q11+S11+U11)</f>
        <v>378.33333333333331</v>
      </c>
      <c r="W11" s="6">
        <f t="shared" ref="W11:W33" si="8">ROW(B11)-10</f>
        <v>1</v>
      </c>
      <c r="X11" s="6">
        <f t="shared" ref="X11:X33" si="9">COUNTA(F11,H11,L11,N11,P11,T11,R11)</f>
        <v>3</v>
      </c>
      <c r="Y11" s="16">
        <f t="shared" ref="Y11:Y33" si="10">X11/$G$3</f>
        <v>0.6</v>
      </c>
    </row>
    <row r="12" spans="1:25" x14ac:dyDescent="0.3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>
        <v>2</v>
      </c>
      <c r="K12" s="19">
        <f t="shared" si="2"/>
        <v>100</v>
      </c>
      <c r="L12" s="6">
        <v>1</v>
      </c>
      <c r="M12" s="7">
        <f t="shared" si="3"/>
        <v>262.5</v>
      </c>
      <c r="N12" s="6"/>
      <c r="O12" s="7">
        <f t="shared" si="4"/>
        <v>0</v>
      </c>
      <c r="P12" s="6"/>
      <c r="Q12" s="7">
        <f>IF(P12=0,,($P$9-P12)*$P$7*100/$P$9)</f>
        <v>0</v>
      </c>
      <c r="R12" s="6"/>
      <c r="S12" s="7">
        <f t="shared" si="5"/>
        <v>0</v>
      </c>
      <c r="T12" s="6"/>
      <c r="U12" s="7">
        <f t="shared" si="6"/>
        <v>0</v>
      </c>
      <c r="V12" s="23">
        <f t="shared" si="7"/>
        <v>362.5</v>
      </c>
      <c r="W12" s="6">
        <f t="shared" si="8"/>
        <v>2</v>
      </c>
      <c r="X12" s="6">
        <f t="shared" si="9"/>
        <v>1</v>
      </c>
      <c r="Y12" s="16">
        <f t="shared" si="10"/>
        <v>0.2</v>
      </c>
    </row>
    <row r="13" spans="1:25" x14ac:dyDescent="0.3">
      <c r="A13" s="5">
        <f t="shared" si="0"/>
        <v>3</v>
      </c>
      <c r="B13" s="13" t="s">
        <v>266</v>
      </c>
      <c r="C13" s="13" t="s">
        <v>267</v>
      </c>
      <c r="D13" s="13"/>
      <c r="E13" s="13" t="s">
        <v>176</v>
      </c>
      <c r="F13" s="13"/>
      <c r="G13" s="19">
        <f t="shared" si="11"/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/>
      <c r="O13" s="7">
        <f t="shared" si="4"/>
        <v>0</v>
      </c>
      <c r="P13" s="6"/>
      <c r="Q13" s="7">
        <f>IF(P13=0,,($P$9-P13)*$P$7*100/$P$9)</f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187.5</v>
      </c>
      <c r="W13" s="6">
        <f t="shared" si="8"/>
        <v>3</v>
      </c>
      <c r="X13" s="6">
        <f t="shared" si="9"/>
        <v>1</v>
      </c>
      <c r="Y13" s="16">
        <f t="shared" si="10"/>
        <v>0.2</v>
      </c>
    </row>
    <row r="14" spans="1:25" x14ac:dyDescent="0.3">
      <c r="A14" s="5">
        <f t="shared" si="0"/>
        <v>4</v>
      </c>
      <c r="B14" s="13" t="s">
        <v>268</v>
      </c>
      <c r="C14" s="13" t="s">
        <v>269</v>
      </c>
      <c r="D14" s="13"/>
      <c r="E14" s="13" t="s">
        <v>270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3</v>
      </c>
      <c r="M14" s="7">
        <f t="shared" si="3"/>
        <v>187.5</v>
      </c>
      <c r="N14" s="6"/>
      <c r="O14" s="7">
        <f t="shared" si="4"/>
        <v>0</v>
      </c>
      <c r="P14" s="6"/>
      <c r="Q14" s="7"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187.5</v>
      </c>
      <c r="W14" s="6">
        <f t="shared" si="8"/>
        <v>4</v>
      </c>
      <c r="X14" s="6">
        <f t="shared" si="9"/>
        <v>1</v>
      </c>
      <c r="Y14" s="16">
        <f t="shared" si="10"/>
        <v>0.2</v>
      </c>
    </row>
    <row r="15" spans="1:25" x14ac:dyDescent="0.3">
      <c r="A15" s="5">
        <f t="shared" si="0"/>
        <v>5</v>
      </c>
      <c r="B15" s="13" t="s">
        <v>69</v>
      </c>
      <c r="C15" s="13" t="s">
        <v>70</v>
      </c>
      <c r="D15" s="13"/>
      <c r="E15" s="13" t="s">
        <v>54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5</v>
      </c>
      <c r="M15" s="7">
        <f t="shared" si="3"/>
        <v>112.5</v>
      </c>
      <c r="N15" s="6"/>
      <c r="O15" s="7">
        <f t="shared" si="4"/>
        <v>0</v>
      </c>
      <c r="P15" s="6"/>
      <c r="Q15" s="7">
        <f t="shared" ref="Q15:Q26" si="12">IF(P15=0,,($P$9-P15)*$P$7*100/$P$9)</f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112.5</v>
      </c>
      <c r="W15" s="6">
        <f t="shared" si="8"/>
        <v>5</v>
      </c>
      <c r="X15" s="6">
        <f t="shared" si="9"/>
        <v>1</v>
      </c>
      <c r="Y15" s="16">
        <f t="shared" si="10"/>
        <v>0.2</v>
      </c>
    </row>
    <row r="16" spans="1:25" x14ac:dyDescent="0.3">
      <c r="A16" s="5">
        <f t="shared" si="0"/>
        <v>6</v>
      </c>
      <c r="B16" s="13" t="s">
        <v>216</v>
      </c>
      <c r="C16" s="13" t="s">
        <v>67</v>
      </c>
      <c r="D16" s="13"/>
      <c r="E16" s="13" t="s">
        <v>176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6</v>
      </c>
      <c r="M16" s="7">
        <f t="shared" si="3"/>
        <v>75</v>
      </c>
      <c r="N16" s="6"/>
      <c r="O16" s="7">
        <f t="shared" si="4"/>
        <v>0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75</v>
      </c>
      <c r="W16" s="6">
        <f t="shared" si="8"/>
        <v>6</v>
      </c>
      <c r="X16" s="6">
        <f t="shared" si="9"/>
        <v>1</v>
      </c>
      <c r="Y16" s="16">
        <f t="shared" si="10"/>
        <v>0.2</v>
      </c>
    </row>
    <row r="17" spans="1:25" x14ac:dyDescent="0.3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3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0.2</v>
      </c>
    </row>
    <row r="19" spans="1:25" x14ac:dyDescent="0.3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 t="shared" ref="K19:K26" si="13">IF(J19=0,,($J$9-J19)*$J$7*100/$J$9)</f>
        <v>0</v>
      </c>
      <c r="L19" s="6">
        <v>8</v>
      </c>
      <c r="M19" s="7">
        <v>19</v>
      </c>
      <c r="N19" s="6"/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1</v>
      </c>
      <c r="Y19" s="16">
        <f t="shared" si="10"/>
        <v>0.2</v>
      </c>
    </row>
    <row r="20" spans="1:25" x14ac:dyDescent="0.3">
      <c r="A20" s="5">
        <f t="shared" si="0"/>
        <v>10</v>
      </c>
      <c r="B20" s="6"/>
      <c r="C20" s="6"/>
      <c r="D20" s="6"/>
      <c r="E20" s="6"/>
      <c r="F20" s="6"/>
      <c r="G20" s="19">
        <f t="shared" ref="G20:G26" si="14">IF(F20=0,,($F$9-F20)*$F$7*100/$F$9)</f>
        <v>0</v>
      </c>
      <c r="H20" s="6"/>
      <c r="I20" s="19">
        <f t="shared" si="1"/>
        <v>0</v>
      </c>
      <c r="J20" s="6"/>
      <c r="K20" s="19">
        <f t="shared" si="13"/>
        <v>0</v>
      </c>
      <c r="L20" s="6"/>
      <c r="M20" s="7">
        <f t="shared" ref="M20:M26" si="15">IF(L20=0,,($L$9-L20)*$L$7*100/$L$9)</f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3">
      <c r="A21" s="5">
        <f t="shared" si="0"/>
        <v>11</v>
      </c>
      <c r="B21" s="13"/>
      <c r="C21" s="13"/>
      <c r="D21" s="13"/>
      <c r="E21" s="13"/>
      <c r="F21" s="13"/>
      <c r="G21" s="19">
        <f t="shared" si="14"/>
        <v>0</v>
      </c>
      <c r="H21" s="13"/>
      <c r="I21" s="19">
        <f t="shared" si="1"/>
        <v>0</v>
      </c>
      <c r="J21" s="13"/>
      <c r="K21" s="19">
        <f t="shared" si="13"/>
        <v>0</v>
      </c>
      <c r="L21" s="6"/>
      <c r="M21" s="7">
        <f t="shared" si="15"/>
        <v>0</v>
      </c>
      <c r="N21" s="6"/>
      <c r="O21" s="7">
        <f t="shared" ref="O21:O26" si="16"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3">
      <c r="A22" s="5">
        <f t="shared" si="0"/>
        <v>12</v>
      </c>
      <c r="B22" s="13"/>
      <c r="C22" s="13"/>
      <c r="D22" s="13"/>
      <c r="E22" s="13"/>
      <c r="F22" s="13"/>
      <c r="G22" s="19">
        <f t="shared" si="14"/>
        <v>0</v>
      </c>
      <c r="H22" s="13"/>
      <c r="I22" s="19">
        <f t="shared" si="1"/>
        <v>0</v>
      </c>
      <c r="J22" s="13"/>
      <c r="K22" s="19">
        <f t="shared" si="13"/>
        <v>0</v>
      </c>
      <c r="L22" s="6"/>
      <c r="M22" s="7">
        <f t="shared" si="15"/>
        <v>0</v>
      </c>
      <c r="N22" s="6"/>
      <c r="O22" s="7">
        <f t="shared" si="16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3">
      <c r="A23" s="5">
        <f t="shared" si="0"/>
        <v>13</v>
      </c>
      <c r="B23" s="13"/>
      <c r="C23" s="13"/>
      <c r="D23" s="13"/>
      <c r="E23" s="13"/>
      <c r="F23" s="13"/>
      <c r="G23" s="19">
        <f t="shared" si="14"/>
        <v>0</v>
      </c>
      <c r="H23" s="13"/>
      <c r="I23" s="19">
        <f t="shared" si="1"/>
        <v>0</v>
      </c>
      <c r="J23" s="13"/>
      <c r="K23" s="19">
        <f t="shared" si="13"/>
        <v>0</v>
      </c>
      <c r="L23" s="6"/>
      <c r="M23" s="7">
        <f t="shared" si="15"/>
        <v>0</v>
      </c>
      <c r="N23" s="6"/>
      <c r="O23" s="7">
        <f t="shared" si="16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6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 t="shared" si="14"/>
        <v>0</v>
      </c>
      <c r="H24" s="6"/>
      <c r="I24" s="19">
        <f t="shared" si="1"/>
        <v>0</v>
      </c>
      <c r="J24" s="13"/>
      <c r="K24" s="19">
        <f t="shared" si="13"/>
        <v>0</v>
      </c>
      <c r="L24" s="6"/>
      <c r="M24" s="7">
        <f t="shared" si="15"/>
        <v>0</v>
      </c>
      <c r="N24" s="6"/>
      <c r="O24" s="7">
        <f t="shared" si="16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6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si="14"/>
        <v>0</v>
      </c>
      <c r="H25" s="6"/>
      <c r="I25" s="19">
        <f t="shared" si="1"/>
        <v>0</v>
      </c>
      <c r="J25" s="13"/>
      <c r="K25" s="19">
        <f t="shared" si="13"/>
        <v>0</v>
      </c>
      <c r="L25" s="6"/>
      <c r="M25" s="7">
        <f t="shared" si="15"/>
        <v>0</v>
      </c>
      <c r="N25" s="6"/>
      <c r="O25" s="7">
        <f t="shared" si="16"/>
        <v>0</v>
      </c>
      <c r="P25" s="6"/>
      <c r="Q25" s="7">
        <f t="shared" si="12"/>
        <v>0</v>
      </c>
      <c r="R25" s="6"/>
      <c r="S25" s="7">
        <f t="shared" si="5"/>
        <v>0</v>
      </c>
      <c r="T25" s="6"/>
      <c r="U25" s="7">
        <f t="shared" si="6"/>
        <v>0</v>
      </c>
      <c r="V25" s="23">
        <f t="shared" si="7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3">
      <c r="A26" s="5">
        <f t="shared" si="0"/>
        <v>16</v>
      </c>
      <c r="B26" s="6"/>
      <c r="C26" s="6"/>
      <c r="D26" s="13"/>
      <c r="E26" s="6"/>
      <c r="F26" s="6"/>
      <c r="G26" s="19">
        <f t="shared" si="14"/>
        <v>0</v>
      </c>
      <c r="H26" s="6"/>
      <c r="I26" s="19">
        <f t="shared" si="1"/>
        <v>0</v>
      </c>
      <c r="J26" s="6"/>
      <c r="K26" s="19">
        <f t="shared" si="13"/>
        <v>0</v>
      </c>
      <c r="L26" s="6"/>
      <c r="M26" s="7">
        <f t="shared" si="15"/>
        <v>0</v>
      </c>
      <c r="N26" s="6"/>
      <c r="O26" s="7">
        <f t="shared" si="16"/>
        <v>0</v>
      </c>
      <c r="P26" s="6"/>
      <c r="Q26" s="7">
        <f t="shared" si="12"/>
        <v>0</v>
      </c>
      <c r="R26" s="6"/>
      <c r="S26" s="7">
        <f t="shared" si="5"/>
        <v>0</v>
      </c>
      <c r="T26" s="6"/>
      <c r="U26" s="7">
        <f t="shared" si="6"/>
        <v>0</v>
      </c>
      <c r="V26" s="23">
        <f t="shared" si="7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ref="G27:G33" si="17">IF(F27=0,,($F$9-F27)*$F$7*100/$F$9)</f>
        <v>0</v>
      </c>
      <c r="H27" s="6"/>
      <c r="I27" s="19">
        <f t="shared" ref="I27:I33" si="18">IF(H27=0,,($H$9-H27)*$H$7*100/$H$9)</f>
        <v>0</v>
      </c>
      <c r="J27" s="6"/>
      <c r="K27" s="19">
        <f t="shared" ref="K27:K33" si="19">IF(J27=0,,($J$9-J27)*$J$7*100/$J$9)</f>
        <v>0</v>
      </c>
      <c r="L27" s="6"/>
      <c r="M27" s="7">
        <f t="shared" ref="M27:M33" si="20">IF(L27=0,,($L$9-L27)*$L$7*100/$L$9)</f>
        <v>0</v>
      </c>
      <c r="N27" s="6"/>
      <c r="O27" s="7">
        <f t="shared" ref="O27:O33" si="21">IF(N27=0,,($N$9-N27)*$N$7*100/$N$9)</f>
        <v>0</v>
      </c>
      <c r="P27" s="6"/>
      <c r="Q27" s="7">
        <f t="shared" ref="Q27:Q33" si="22">IF(P27=0,,($P$9-P27)*$P$7*100/$P$9)</f>
        <v>0</v>
      </c>
      <c r="R27" s="6"/>
      <c r="S27" s="7">
        <f t="shared" ref="S27:S33" si="23">IF(R27=0,,($R$9-R27)*$R$7*100/$R$9)</f>
        <v>0</v>
      </c>
      <c r="T27" s="6"/>
      <c r="U27" s="7">
        <f t="shared" ref="U27:U33" si="24">IF(T27=0,,($T$9-T27)*$T$7*100/$T$9)</f>
        <v>0</v>
      </c>
      <c r="V27" s="23">
        <f t="shared" ref="V27:V31" si="25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17"/>
        <v>0</v>
      </c>
      <c r="H28" s="6"/>
      <c r="I28" s="19">
        <f t="shared" si="18"/>
        <v>0</v>
      </c>
      <c r="J28" s="6"/>
      <c r="K28" s="19">
        <f t="shared" si="19"/>
        <v>0</v>
      </c>
      <c r="L28" s="6"/>
      <c r="M28" s="7">
        <f t="shared" si="20"/>
        <v>0</v>
      </c>
      <c r="N28" s="6"/>
      <c r="O28" s="7">
        <f t="shared" si="21"/>
        <v>0</v>
      </c>
      <c r="P28" s="6"/>
      <c r="Q28" s="7">
        <f t="shared" si="22"/>
        <v>0</v>
      </c>
      <c r="R28" s="6"/>
      <c r="S28" s="7">
        <f t="shared" si="23"/>
        <v>0</v>
      </c>
      <c r="T28" s="6"/>
      <c r="U28" s="7">
        <f t="shared" si="24"/>
        <v>0</v>
      </c>
      <c r="V28" s="23">
        <f t="shared" si="25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17"/>
        <v>0</v>
      </c>
      <c r="H29" s="6"/>
      <c r="I29" s="19">
        <f t="shared" si="18"/>
        <v>0</v>
      </c>
      <c r="J29" s="6"/>
      <c r="K29" s="19">
        <f t="shared" si="19"/>
        <v>0</v>
      </c>
      <c r="L29" s="6"/>
      <c r="M29" s="7">
        <f t="shared" si="20"/>
        <v>0</v>
      </c>
      <c r="N29" s="6"/>
      <c r="O29" s="7">
        <f t="shared" si="21"/>
        <v>0</v>
      </c>
      <c r="P29" s="6"/>
      <c r="Q29" s="7">
        <f t="shared" si="22"/>
        <v>0</v>
      </c>
      <c r="R29" s="6"/>
      <c r="S29" s="7">
        <f t="shared" si="23"/>
        <v>0</v>
      </c>
      <c r="T29" s="6"/>
      <c r="U29" s="7">
        <f t="shared" si="24"/>
        <v>0</v>
      </c>
      <c r="V29" s="23">
        <f t="shared" si="25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17"/>
        <v>0</v>
      </c>
      <c r="H30" s="6"/>
      <c r="I30" s="19">
        <f t="shared" si="18"/>
        <v>0</v>
      </c>
      <c r="J30" s="6"/>
      <c r="K30" s="19">
        <f t="shared" si="19"/>
        <v>0</v>
      </c>
      <c r="L30" s="6"/>
      <c r="M30" s="7">
        <f t="shared" si="20"/>
        <v>0</v>
      </c>
      <c r="N30" s="6"/>
      <c r="O30" s="7">
        <f t="shared" si="21"/>
        <v>0</v>
      </c>
      <c r="P30" s="6"/>
      <c r="Q30" s="7">
        <f t="shared" si="22"/>
        <v>0</v>
      </c>
      <c r="R30" s="6"/>
      <c r="S30" s="7">
        <f t="shared" si="23"/>
        <v>0</v>
      </c>
      <c r="T30" s="6"/>
      <c r="U30" s="7">
        <f t="shared" si="24"/>
        <v>0</v>
      </c>
      <c r="V30" s="23">
        <f t="shared" si="25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17"/>
        <v>0</v>
      </c>
      <c r="H31" s="6"/>
      <c r="I31" s="19">
        <f t="shared" si="18"/>
        <v>0</v>
      </c>
      <c r="J31" s="6"/>
      <c r="K31" s="19">
        <f t="shared" si="19"/>
        <v>0</v>
      </c>
      <c r="L31" s="6"/>
      <c r="M31" s="7">
        <f t="shared" si="20"/>
        <v>0</v>
      </c>
      <c r="N31" s="6"/>
      <c r="O31" s="7">
        <f t="shared" si="21"/>
        <v>0</v>
      </c>
      <c r="P31" s="6"/>
      <c r="Q31" s="7">
        <f t="shared" si="22"/>
        <v>0</v>
      </c>
      <c r="R31" s="6"/>
      <c r="S31" s="7">
        <f t="shared" si="23"/>
        <v>0</v>
      </c>
      <c r="T31" s="6"/>
      <c r="U31" s="7">
        <f t="shared" si="24"/>
        <v>0</v>
      </c>
      <c r="V31" s="23">
        <f t="shared" si="25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17"/>
        <v>0</v>
      </c>
      <c r="H32" s="6"/>
      <c r="I32" s="19">
        <f t="shared" si="18"/>
        <v>0</v>
      </c>
      <c r="J32" s="6"/>
      <c r="K32" s="19">
        <f t="shared" si="19"/>
        <v>0</v>
      </c>
      <c r="L32" s="6"/>
      <c r="M32" s="7">
        <f t="shared" si="20"/>
        <v>0</v>
      </c>
      <c r="N32" s="6"/>
      <c r="O32" s="7">
        <f t="shared" si="21"/>
        <v>0</v>
      </c>
      <c r="P32" s="6"/>
      <c r="Q32" s="7">
        <f t="shared" si="22"/>
        <v>0</v>
      </c>
      <c r="R32" s="6"/>
      <c r="S32" s="7">
        <f t="shared" si="23"/>
        <v>0</v>
      </c>
      <c r="T32" s="6"/>
      <c r="U32" s="7">
        <f t="shared" si="24"/>
        <v>0</v>
      </c>
      <c r="V32" s="23">
        <f t="shared" ref="V32:V33" si="26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17"/>
        <v>0</v>
      </c>
      <c r="H33" s="6"/>
      <c r="I33" s="19">
        <f t="shared" si="18"/>
        <v>0</v>
      </c>
      <c r="J33" s="6"/>
      <c r="K33" s="19">
        <f t="shared" si="19"/>
        <v>0</v>
      </c>
      <c r="L33" s="6"/>
      <c r="M33" s="7">
        <f t="shared" si="20"/>
        <v>0</v>
      </c>
      <c r="N33" s="6"/>
      <c r="O33" s="7">
        <f t="shared" si="21"/>
        <v>0</v>
      </c>
      <c r="P33" s="6"/>
      <c r="Q33" s="7">
        <f t="shared" si="22"/>
        <v>0</v>
      </c>
      <c r="R33" s="6"/>
      <c r="S33" s="7">
        <f t="shared" si="23"/>
        <v>0</v>
      </c>
      <c r="T33" s="6"/>
      <c r="U33" s="7">
        <f t="shared" si="24"/>
        <v>0</v>
      </c>
      <c r="V33" s="23">
        <f t="shared" si="26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3">
      <c r="A34" s="39" t="s">
        <v>11</v>
      </c>
      <c r="B34" s="39"/>
      <c r="C34" s="40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3">
      <c r="A35" s="45" t="s">
        <v>19</v>
      </c>
      <c r="B35" s="45"/>
      <c r="C35" s="45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26">
    <sortCondition descending="1" ref="V11:V26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6" x14ac:dyDescent="0.3">
      <c r="E2" s="44" t="s">
        <v>15</v>
      </c>
      <c r="F2" s="44"/>
      <c r="G2" s="14">
        <f>COUNTA(B11:B52)</f>
        <v>9</v>
      </c>
    </row>
    <row r="3" spans="1:26" x14ac:dyDescent="0.3">
      <c r="B3" s="2"/>
      <c r="E3" s="44" t="s">
        <v>17</v>
      </c>
      <c r="F3" s="44"/>
      <c r="G3" s="14">
        <f>COUNTA(E8:T8)</f>
        <v>5</v>
      </c>
    </row>
    <row r="4" spans="1:26" x14ac:dyDescent="0.3">
      <c r="B4" s="2"/>
      <c r="C4" s="3"/>
    </row>
    <row r="6" spans="1:26" x14ac:dyDescent="0.3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 t="s">
        <v>299</v>
      </c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3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>
        <v>2</v>
      </c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3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>
        <v>46004</v>
      </c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3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>
        <v>15</v>
      </c>
      <c r="N9" s="46"/>
      <c r="O9" s="46"/>
      <c r="P9" s="46"/>
      <c r="Q9" s="46"/>
      <c r="R9" s="46"/>
      <c r="S9" s="46"/>
      <c r="T9" s="46"/>
      <c r="U9" s="46"/>
      <c r="V9" s="46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3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23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>IF(O11=0,,($O$9-O11)*$O$7*100/$O$9)</f>
        <v>0</v>
      </c>
      <c r="Q11" s="6"/>
      <c r="R11" s="19">
        <f t="shared" ref="R11:R23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23" si="6">IF(U11=0,,($U$9-U11)*$U$7*100/$U$9)</f>
        <v>0</v>
      </c>
      <c r="W11" s="8">
        <f t="shared" ref="W11:W23" si="7">SUM(F11+H11+J11+L11+N11+P11+R11+T11+V11)</f>
        <v>884.91913746630723</v>
      </c>
      <c r="X11">
        <v>1</v>
      </c>
      <c r="Y11" s="6">
        <f t="shared" ref="Y11:Y52" si="8">COUNTA(E11,G11,I11,K11,M11,S11,Q11)</f>
        <v>5</v>
      </c>
      <c r="Z11" s="16">
        <f t="shared" ref="Z11:Z52" si="9">Y11/$G$3</f>
        <v>1</v>
      </c>
    </row>
    <row r="12" spans="1:26" x14ac:dyDescent="0.3">
      <c r="A12" s="22">
        <f t="shared" ref="A12:A52" si="10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365.44923629829293</v>
      </c>
      <c r="X12" s="6">
        <f t="shared" ref="X12:X52" si="11">ROW(B12)-10</f>
        <v>2</v>
      </c>
      <c r="Y12" s="6">
        <f t="shared" si="8"/>
        <v>5</v>
      </c>
      <c r="Z12" s="16">
        <f t="shared" si="9"/>
        <v>1</v>
      </c>
    </row>
    <row r="13" spans="1:26" x14ac:dyDescent="0.3">
      <c r="A13" s="22">
        <f t="shared" si="10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>
        <v>15</v>
      </c>
      <c r="N13" s="29">
        <v>7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306.52380952380952</v>
      </c>
      <c r="X13" s="6">
        <f t="shared" si="11"/>
        <v>3</v>
      </c>
      <c r="Y13" s="6">
        <f t="shared" si="8"/>
        <v>4</v>
      </c>
      <c r="Z13" s="16">
        <f t="shared" si="9"/>
        <v>0.8</v>
      </c>
    </row>
    <row r="14" spans="1:26" x14ac:dyDescent="0.3">
      <c r="A14" s="22">
        <f t="shared" si="10"/>
        <v>4</v>
      </c>
      <c r="B14" s="13" t="s">
        <v>169</v>
      </c>
      <c r="C14" s="13" t="s">
        <v>170</v>
      </c>
      <c r="D14" s="13" t="s">
        <v>68</v>
      </c>
      <c r="E14" s="13"/>
      <c r="F14" s="19">
        <f t="shared" si="0"/>
        <v>0</v>
      </c>
      <c r="G14" s="6"/>
      <c r="H14" s="7">
        <f t="shared" si="1"/>
        <v>0</v>
      </c>
      <c r="I14" s="13">
        <v>20</v>
      </c>
      <c r="J14" s="19">
        <f t="shared" si="2"/>
        <v>66.666666666666671</v>
      </c>
      <c r="K14" s="27">
        <v>6</v>
      </c>
      <c r="L14" s="29">
        <f t="shared" si="3"/>
        <v>50</v>
      </c>
      <c r="M14" s="6">
        <v>7</v>
      </c>
      <c r="N14" s="29">
        <f>IF(M14=0,,($M$9-M14)*$M$7*100/$M$9)</f>
        <v>106.66666666666667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223.33333333333334</v>
      </c>
      <c r="X14" s="6">
        <f t="shared" si="11"/>
        <v>4</v>
      </c>
      <c r="Y14" s="6">
        <f t="shared" si="8"/>
        <v>3</v>
      </c>
      <c r="Z14" s="16">
        <f t="shared" si="9"/>
        <v>0.6</v>
      </c>
    </row>
    <row r="15" spans="1:26" x14ac:dyDescent="0.3">
      <c r="A15" s="22">
        <f t="shared" si="10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197.14285714285714</v>
      </c>
      <c r="X15" s="6">
        <f t="shared" si="11"/>
        <v>5</v>
      </c>
      <c r="Y15" s="6">
        <f t="shared" si="8"/>
        <v>3</v>
      </c>
      <c r="Z15" s="16">
        <f t="shared" si="9"/>
        <v>0.6</v>
      </c>
    </row>
    <row r="16" spans="1:26" x14ac:dyDescent="0.3">
      <c r="A16" s="22">
        <f t="shared" si="10"/>
        <v>6</v>
      </c>
      <c r="B16" s="13" t="s">
        <v>179</v>
      </c>
      <c r="C16" s="13" t="s">
        <v>207</v>
      </c>
      <c r="D16" s="13" t="s">
        <v>75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27">
        <v>3</v>
      </c>
      <c r="L16" s="29">
        <f t="shared" si="3"/>
        <v>125</v>
      </c>
      <c r="M16" s="6"/>
      <c r="N16" s="29">
        <f>IF(M16=0,,($M$9-M16)*$M$7*100/$M$9)</f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125</v>
      </c>
      <c r="X16" s="6">
        <f t="shared" si="11"/>
        <v>6</v>
      </c>
      <c r="Y16" s="6">
        <f t="shared" si="8"/>
        <v>1</v>
      </c>
      <c r="Z16" s="16">
        <f t="shared" si="9"/>
        <v>0.2</v>
      </c>
    </row>
    <row r="17" spans="1:26" x14ac:dyDescent="0.3">
      <c r="A17" s="22">
        <f t="shared" si="10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>
        <v>14</v>
      </c>
      <c r="N17" s="29">
        <f>IF(M17=0,,($M$9-M17)*$M$7*100/$M$9)</f>
        <v>13.333333333333334</v>
      </c>
      <c r="O17" s="6"/>
      <c r="P17" s="19">
        <f t="shared" ref="P17:P23" si="12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88.333333333333329</v>
      </c>
      <c r="X17" s="6">
        <f t="shared" si="11"/>
        <v>7</v>
      </c>
      <c r="Y17" s="6">
        <f t="shared" si="8"/>
        <v>2</v>
      </c>
      <c r="Z17" s="16">
        <f t="shared" si="9"/>
        <v>0.4</v>
      </c>
    </row>
    <row r="18" spans="1:26" x14ac:dyDescent="0.3">
      <c r="A18" s="22">
        <f t="shared" si="10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>
        <v>11</v>
      </c>
      <c r="N18" s="29">
        <f>IF(M18=0,,($M$9-M18)*$M$7*100/$M$9)</f>
        <v>53.333333333333336</v>
      </c>
      <c r="O18" s="6"/>
      <c r="P18" s="19">
        <f t="shared" si="12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78.333333333333343</v>
      </c>
      <c r="X18" s="6">
        <f t="shared" si="11"/>
        <v>8</v>
      </c>
      <c r="Y18" s="6">
        <f t="shared" si="8"/>
        <v>2</v>
      </c>
      <c r="Z18" s="16">
        <f t="shared" si="9"/>
        <v>0.4</v>
      </c>
    </row>
    <row r="19" spans="1:26" x14ac:dyDescent="0.3">
      <c r="A19" s="22">
        <f t="shared" si="10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 t="shared" si="12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25</v>
      </c>
      <c r="X19" s="6">
        <f t="shared" si="11"/>
        <v>9</v>
      </c>
      <c r="Y19" s="6">
        <f t="shared" si="8"/>
        <v>1</v>
      </c>
      <c r="Z19" s="16">
        <f t="shared" si="9"/>
        <v>0.2</v>
      </c>
    </row>
    <row r="20" spans="1:26" x14ac:dyDescent="0.3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v>0</v>
      </c>
      <c r="K20" s="27"/>
      <c r="L20" s="29">
        <f t="shared" si="3"/>
        <v>0</v>
      </c>
      <c r="M20" s="6"/>
      <c r="N20" s="29">
        <f>IF(M20=0,,($M$9-M20)*$M$7*100/$M$9)</f>
        <v>0</v>
      </c>
      <c r="O20" s="6"/>
      <c r="P20" s="19">
        <f t="shared" si="12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3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2"/>
        <v>0</v>
      </c>
      <c r="Q21" s="6"/>
      <c r="R21" s="19">
        <f t="shared" si="4"/>
        <v>0</v>
      </c>
      <c r="S21" s="6"/>
      <c r="T21" s="19">
        <f>IF(S21=0,,($S$9-S21)*$S$7*100/$S$9)</f>
        <v>0</v>
      </c>
      <c r="U21" s="6"/>
      <c r="V21" s="7">
        <f t="shared" si="6"/>
        <v>0</v>
      </c>
      <c r="W21" s="8">
        <f t="shared" si="7"/>
        <v>0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3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2"/>
        <v>0</v>
      </c>
      <c r="Q22" s="6"/>
      <c r="R22" s="19">
        <f t="shared" si="4"/>
        <v>0</v>
      </c>
      <c r="S22" s="6"/>
      <c r="T22" s="19">
        <f>IF(S22=0,,($S$9-S22)*$S$7*100/$S$9)</f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3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2"/>
        <v>0</v>
      </c>
      <c r="Q23" s="6"/>
      <c r="R23" s="19">
        <f t="shared" si="4"/>
        <v>0</v>
      </c>
      <c r="S23" s="6"/>
      <c r="T23" s="19">
        <f>IF(S23=0,,($S$9-S23)*$S$7*100/$S$9)</f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3">
      <c r="A24" s="22">
        <f t="shared" si="10"/>
        <v>14</v>
      </c>
      <c r="B24" s="13"/>
      <c r="C24" s="13"/>
      <c r="D24" s="13"/>
      <c r="E24" s="13"/>
      <c r="F24" s="19">
        <f t="shared" ref="F24:F52" si="13">IF(E24=0,,($E$9-E24)*$E$7*100/$E$9)</f>
        <v>0</v>
      </c>
      <c r="G24" s="6"/>
      <c r="H24" s="7">
        <f t="shared" ref="H24:H52" si="14">IF(G24=0,,($G$9-G24)*$G$7*100/$G$9)</f>
        <v>0</v>
      </c>
      <c r="I24" s="6"/>
      <c r="J24" s="19">
        <f t="shared" ref="J24:J52" si="15">IF(I24=0,,($I$9-I24)*$I$7*100/$I$9)</f>
        <v>0</v>
      </c>
      <c r="K24" s="27"/>
      <c r="L24" s="29">
        <f t="shared" ref="L24:L52" si="16">IF(K24=0,,($K$9-K24)*$K$7*100/$K$9)</f>
        <v>0</v>
      </c>
      <c r="M24" s="6"/>
      <c r="N24" s="29">
        <f t="shared" ref="N24:N52" si="17">IF(M24=0,,($M$9-M24)*$M$7*100/$M$9)</f>
        <v>0</v>
      </c>
      <c r="O24" s="6"/>
      <c r="P24" s="19">
        <f t="shared" ref="P24:P52" si="18">IF(O24=0,,($O$9-O24)*$O$7*100/$O$9)</f>
        <v>0</v>
      </c>
      <c r="Q24" s="6"/>
      <c r="R24" s="19">
        <f t="shared" ref="R24" si="19">IF(Q24=0,,($Q$9-Q24)*$Q$7*100/$Q$9)</f>
        <v>0</v>
      </c>
      <c r="S24" s="6"/>
      <c r="T24" s="19">
        <f t="shared" ref="T24:T52" si="20">IF(S24=0,,($S$9-S24)*$S$7*100/$S$9)</f>
        <v>0</v>
      </c>
      <c r="U24" s="6"/>
      <c r="V24" s="7">
        <f t="shared" ref="V24:V52" si="21">IF(U24=0,,($U$9-U24)*$U$7*100/$U$9)</f>
        <v>0</v>
      </c>
      <c r="W24" s="8">
        <f t="shared" ref="W24:W52" si="22">SUM(F24+H24+J24+L24+N24+P24+R24+T24+V24)</f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3">
      <c r="A25" s="22">
        <f t="shared" si="10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4"/>
        <v>0</v>
      </c>
      <c r="I25" s="6"/>
      <c r="J25" s="19">
        <f t="shared" si="15"/>
        <v>0</v>
      </c>
      <c r="K25" s="27"/>
      <c r="L25" s="29">
        <f t="shared" si="16"/>
        <v>0</v>
      </c>
      <c r="M25" s="6"/>
      <c r="N25" s="29">
        <f t="shared" si="17"/>
        <v>0</v>
      </c>
      <c r="O25" s="6"/>
      <c r="P25" s="19">
        <f t="shared" si="18"/>
        <v>0</v>
      </c>
      <c r="Q25" s="6"/>
      <c r="R25" s="19">
        <v>0</v>
      </c>
      <c r="S25" s="6"/>
      <c r="T25" s="19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3">
      <c r="A26" s="22">
        <f t="shared" si="10"/>
        <v>16</v>
      </c>
      <c r="B26" s="13"/>
      <c r="C26" s="13"/>
      <c r="D26" s="13"/>
      <c r="E26" s="13"/>
      <c r="F26" s="19">
        <f t="shared" si="13"/>
        <v>0</v>
      </c>
      <c r="G26" s="6"/>
      <c r="H26" s="7">
        <f t="shared" si="14"/>
        <v>0</v>
      </c>
      <c r="I26" s="6"/>
      <c r="J26" s="19">
        <f t="shared" si="15"/>
        <v>0</v>
      </c>
      <c r="K26" s="27"/>
      <c r="L26" s="29">
        <f t="shared" si="16"/>
        <v>0</v>
      </c>
      <c r="M26" s="6"/>
      <c r="N26" s="29">
        <f t="shared" si="17"/>
        <v>0</v>
      </c>
      <c r="O26" s="6"/>
      <c r="P26" s="19">
        <f t="shared" si="18"/>
        <v>0</v>
      </c>
      <c r="Q26" s="6"/>
      <c r="R26" s="19">
        <f t="shared" ref="R26:R52" si="23">IF(Q26=0,,($Q$9-Q26)*$Q$7*100/$Q$9)</f>
        <v>0</v>
      </c>
      <c r="S26" s="6"/>
      <c r="T26" s="19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3">
      <c r="A27" s="22">
        <f t="shared" si="10"/>
        <v>17</v>
      </c>
      <c r="B27" s="13"/>
      <c r="C27" s="20"/>
      <c r="D27" s="13"/>
      <c r="E27" s="13"/>
      <c r="F27" s="19">
        <f t="shared" si="13"/>
        <v>0</v>
      </c>
      <c r="G27" s="6"/>
      <c r="H27" s="7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29">
        <f t="shared" si="17"/>
        <v>0</v>
      </c>
      <c r="O27" s="6"/>
      <c r="P27" s="19">
        <f t="shared" si="18"/>
        <v>0</v>
      </c>
      <c r="Q27" s="6"/>
      <c r="R27" s="19">
        <f t="shared" si="23"/>
        <v>0</v>
      </c>
      <c r="S27" s="6"/>
      <c r="T27" s="19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3">
      <c r="A28" s="22">
        <f t="shared" si="10"/>
        <v>18</v>
      </c>
      <c r="B28" s="13"/>
      <c r="C28" s="13"/>
      <c r="D28" s="13"/>
      <c r="E28" s="6"/>
      <c r="F28" s="29">
        <f t="shared" si="13"/>
        <v>0</v>
      </c>
      <c r="G28" s="6"/>
      <c r="H28" s="7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29">
        <f t="shared" si="17"/>
        <v>0</v>
      </c>
      <c r="O28" s="6"/>
      <c r="P28" s="19">
        <f t="shared" si="18"/>
        <v>0</v>
      </c>
      <c r="Q28" s="6"/>
      <c r="R28" s="19">
        <f t="shared" si="23"/>
        <v>0</v>
      </c>
      <c r="S28" s="6"/>
      <c r="T28" s="19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3">
      <c r="A29" s="22">
        <f t="shared" si="10"/>
        <v>19</v>
      </c>
      <c r="B29" s="13"/>
      <c r="C29" s="13"/>
      <c r="D29" s="13"/>
      <c r="E29" s="6"/>
      <c r="F29" s="29">
        <f t="shared" si="13"/>
        <v>0</v>
      </c>
      <c r="G29" s="6"/>
      <c r="H29" s="7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29">
        <f t="shared" si="17"/>
        <v>0</v>
      </c>
      <c r="O29" s="6"/>
      <c r="P29" s="19">
        <f t="shared" si="18"/>
        <v>0</v>
      </c>
      <c r="Q29" s="6"/>
      <c r="R29" s="19">
        <f t="shared" si="23"/>
        <v>0</v>
      </c>
      <c r="S29" s="6"/>
      <c r="T29" s="19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3">
      <c r="A30" s="22">
        <f t="shared" si="10"/>
        <v>20</v>
      </c>
      <c r="B30" s="13"/>
      <c r="C30" s="13"/>
      <c r="D30" s="13"/>
      <c r="E30" s="6"/>
      <c r="F30" s="29">
        <f t="shared" si="13"/>
        <v>0</v>
      </c>
      <c r="G30" s="6"/>
      <c r="H30" s="7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29">
        <f t="shared" si="17"/>
        <v>0</v>
      </c>
      <c r="O30" s="6"/>
      <c r="P30" s="19">
        <f t="shared" si="18"/>
        <v>0</v>
      </c>
      <c r="Q30" s="6"/>
      <c r="R30" s="19">
        <f t="shared" si="23"/>
        <v>0</v>
      </c>
      <c r="S30" s="6"/>
      <c r="T30" s="19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3">
      <c r="A31" s="22">
        <f t="shared" si="10"/>
        <v>21</v>
      </c>
      <c r="B31" s="13"/>
      <c r="C31" s="13"/>
      <c r="D31" s="13"/>
      <c r="E31" s="6"/>
      <c r="F31" s="29">
        <f t="shared" si="13"/>
        <v>0</v>
      </c>
      <c r="G31" s="6"/>
      <c r="H31" s="7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29">
        <f t="shared" si="17"/>
        <v>0</v>
      </c>
      <c r="O31" s="6"/>
      <c r="P31" s="19">
        <f t="shared" si="18"/>
        <v>0</v>
      </c>
      <c r="Q31" s="6"/>
      <c r="R31" s="19">
        <f t="shared" si="23"/>
        <v>0</v>
      </c>
      <c r="S31" s="6"/>
      <c r="T31" s="19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3">
      <c r="A32" s="22">
        <f t="shared" si="10"/>
        <v>22</v>
      </c>
      <c r="B32" s="13"/>
      <c r="C32" s="13"/>
      <c r="D32" s="13"/>
      <c r="E32" s="6"/>
      <c r="F32" s="29">
        <f t="shared" si="13"/>
        <v>0</v>
      </c>
      <c r="G32" s="6"/>
      <c r="H32" s="7">
        <f t="shared" si="14"/>
        <v>0</v>
      </c>
      <c r="I32" s="6"/>
      <c r="J32" s="19">
        <f t="shared" si="15"/>
        <v>0</v>
      </c>
      <c r="K32" s="6"/>
      <c r="L32" s="29">
        <f t="shared" si="16"/>
        <v>0</v>
      </c>
      <c r="M32" s="6"/>
      <c r="N32" s="29">
        <f t="shared" si="17"/>
        <v>0</v>
      </c>
      <c r="O32" s="6"/>
      <c r="P32" s="19">
        <f t="shared" si="18"/>
        <v>0</v>
      </c>
      <c r="Q32" s="6"/>
      <c r="R32" s="19">
        <f t="shared" si="23"/>
        <v>0</v>
      </c>
      <c r="S32" s="6"/>
      <c r="T32" s="19">
        <f t="shared" si="20"/>
        <v>0</v>
      </c>
      <c r="U32" s="6"/>
      <c r="V32" s="7">
        <f t="shared" si="21"/>
        <v>0</v>
      </c>
      <c r="W32" s="8">
        <f t="shared" si="22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3">
      <c r="A33" s="13">
        <f t="shared" si="10"/>
        <v>23</v>
      </c>
      <c r="B33" s="13"/>
      <c r="C33" s="13"/>
      <c r="D33" s="13"/>
      <c r="E33" s="6"/>
      <c r="F33" s="29">
        <f t="shared" si="13"/>
        <v>0</v>
      </c>
      <c r="G33" s="6"/>
      <c r="H33" s="7">
        <f t="shared" si="14"/>
        <v>0</v>
      </c>
      <c r="I33" s="6"/>
      <c r="J33" s="19">
        <f t="shared" si="15"/>
        <v>0</v>
      </c>
      <c r="K33" s="6"/>
      <c r="L33" s="29">
        <f t="shared" si="16"/>
        <v>0</v>
      </c>
      <c r="M33" s="6"/>
      <c r="N33" s="29">
        <f t="shared" si="17"/>
        <v>0</v>
      </c>
      <c r="O33" s="6"/>
      <c r="P33" s="19">
        <f t="shared" si="18"/>
        <v>0</v>
      </c>
      <c r="Q33" s="6"/>
      <c r="R33" s="19">
        <f t="shared" si="23"/>
        <v>0</v>
      </c>
      <c r="S33" s="6"/>
      <c r="T33" s="19">
        <f t="shared" si="20"/>
        <v>0</v>
      </c>
      <c r="U33" s="6"/>
      <c r="V33" s="7">
        <f t="shared" si="21"/>
        <v>0</v>
      </c>
      <c r="W33" s="8">
        <f t="shared" si="22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3">
      <c r="A34" s="22">
        <f t="shared" si="10"/>
        <v>24</v>
      </c>
      <c r="B34" s="13"/>
      <c r="C34" s="13"/>
      <c r="D34" s="13"/>
      <c r="E34" s="6"/>
      <c r="F34" s="29">
        <f t="shared" si="13"/>
        <v>0</v>
      </c>
      <c r="G34" s="6"/>
      <c r="H34" s="7">
        <f t="shared" si="14"/>
        <v>0</v>
      </c>
      <c r="I34" s="6"/>
      <c r="J34" s="19">
        <f t="shared" si="15"/>
        <v>0</v>
      </c>
      <c r="K34" s="6"/>
      <c r="L34" s="29">
        <f t="shared" si="16"/>
        <v>0</v>
      </c>
      <c r="M34" s="6"/>
      <c r="N34" s="29">
        <f t="shared" si="17"/>
        <v>0</v>
      </c>
      <c r="O34" s="6"/>
      <c r="P34" s="19">
        <f t="shared" si="18"/>
        <v>0</v>
      </c>
      <c r="Q34" s="6"/>
      <c r="R34" s="19">
        <f t="shared" si="23"/>
        <v>0</v>
      </c>
      <c r="S34" s="6"/>
      <c r="T34" s="19">
        <f t="shared" si="20"/>
        <v>0</v>
      </c>
      <c r="U34" s="6"/>
      <c r="V34" s="7">
        <f t="shared" si="21"/>
        <v>0</v>
      </c>
      <c r="W34" s="8">
        <f t="shared" si="22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3">
      <c r="A35" s="22">
        <f t="shared" si="10"/>
        <v>25</v>
      </c>
      <c r="B35" s="13"/>
      <c r="C35" s="13"/>
      <c r="D35" s="13"/>
      <c r="E35" s="6"/>
      <c r="F35" s="29">
        <f t="shared" si="13"/>
        <v>0</v>
      </c>
      <c r="G35" s="6"/>
      <c r="H35" s="7">
        <f t="shared" si="14"/>
        <v>0</v>
      </c>
      <c r="I35" s="6"/>
      <c r="J35" s="19">
        <f t="shared" si="15"/>
        <v>0</v>
      </c>
      <c r="K35" s="6"/>
      <c r="L35" s="29">
        <f t="shared" si="16"/>
        <v>0</v>
      </c>
      <c r="M35" s="6"/>
      <c r="N35" s="29">
        <f t="shared" si="17"/>
        <v>0</v>
      </c>
      <c r="O35" s="6"/>
      <c r="P35" s="19">
        <f t="shared" si="18"/>
        <v>0</v>
      </c>
      <c r="Q35" s="6"/>
      <c r="R35" s="19">
        <f t="shared" si="23"/>
        <v>0</v>
      </c>
      <c r="S35" s="6"/>
      <c r="T35" s="19">
        <f t="shared" si="20"/>
        <v>0</v>
      </c>
      <c r="U35" s="6"/>
      <c r="V35" s="7">
        <f t="shared" si="21"/>
        <v>0</v>
      </c>
      <c r="W35" s="8">
        <f t="shared" si="22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3">
      <c r="A36" s="22">
        <f t="shared" si="10"/>
        <v>26</v>
      </c>
      <c r="B36" s="13"/>
      <c r="C36" s="13"/>
      <c r="D36" s="13"/>
      <c r="E36" s="6"/>
      <c r="F36" s="29">
        <f t="shared" si="13"/>
        <v>0</v>
      </c>
      <c r="G36" s="6"/>
      <c r="H36" s="7">
        <f t="shared" si="14"/>
        <v>0</v>
      </c>
      <c r="I36" s="6"/>
      <c r="J36" s="19">
        <f t="shared" si="15"/>
        <v>0</v>
      </c>
      <c r="K36" s="6"/>
      <c r="L36" s="29">
        <f t="shared" si="16"/>
        <v>0</v>
      </c>
      <c r="M36" s="6"/>
      <c r="N36" s="29">
        <f t="shared" si="17"/>
        <v>0</v>
      </c>
      <c r="O36" s="6"/>
      <c r="P36" s="19">
        <f t="shared" si="18"/>
        <v>0</v>
      </c>
      <c r="Q36" s="6"/>
      <c r="R36" s="19">
        <f t="shared" si="23"/>
        <v>0</v>
      </c>
      <c r="S36" s="6"/>
      <c r="T36" s="19">
        <f t="shared" si="20"/>
        <v>0</v>
      </c>
      <c r="U36" s="6"/>
      <c r="V36" s="7">
        <f t="shared" si="21"/>
        <v>0</v>
      </c>
      <c r="W36" s="8">
        <f t="shared" si="22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3">
      <c r="A37" s="22">
        <f t="shared" si="10"/>
        <v>27</v>
      </c>
      <c r="B37" s="13"/>
      <c r="C37" s="13"/>
      <c r="D37" s="13"/>
      <c r="E37" s="6"/>
      <c r="F37" s="29">
        <f t="shared" si="13"/>
        <v>0</v>
      </c>
      <c r="G37" s="6"/>
      <c r="H37" s="7">
        <f t="shared" si="14"/>
        <v>0</v>
      </c>
      <c r="I37" s="6"/>
      <c r="J37" s="19">
        <f t="shared" si="15"/>
        <v>0</v>
      </c>
      <c r="K37" s="6"/>
      <c r="L37" s="29">
        <f t="shared" si="16"/>
        <v>0</v>
      </c>
      <c r="M37" s="6"/>
      <c r="N37" s="29">
        <f t="shared" si="17"/>
        <v>0</v>
      </c>
      <c r="O37" s="6"/>
      <c r="P37" s="19">
        <f t="shared" si="18"/>
        <v>0</v>
      </c>
      <c r="Q37" s="6"/>
      <c r="R37" s="19">
        <f t="shared" si="23"/>
        <v>0</v>
      </c>
      <c r="S37" s="6"/>
      <c r="T37" s="19">
        <f t="shared" si="20"/>
        <v>0</v>
      </c>
      <c r="U37" s="6"/>
      <c r="V37" s="7">
        <f t="shared" si="21"/>
        <v>0</v>
      </c>
      <c r="W37" s="8">
        <f t="shared" si="22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3">
      <c r="A38" s="22">
        <f t="shared" si="10"/>
        <v>28</v>
      </c>
      <c r="B38" s="13"/>
      <c r="C38" s="13"/>
      <c r="D38" s="13"/>
      <c r="E38" s="6"/>
      <c r="F38" s="29">
        <f t="shared" si="13"/>
        <v>0</v>
      </c>
      <c r="G38" s="6"/>
      <c r="H38" s="7">
        <f t="shared" si="14"/>
        <v>0</v>
      </c>
      <c r="I38" s="6"/>
      <c r="J38" s="19">
        <f t="shared" si="15"/>
        <v>0</v>
      </c>
      <c r="K38" s="6"/>
      <c r="L38" s="29">
        <f t="shared" si="16"/>
        <v>0</v>
      </c>
      <c r="M38" s="6"/>
      <c r="N38" s="29">
        <f t="shared" si="17"/>
        <v>0</v>
      </c>
      <c r="O38" s="6"/>
      <c r="P38" s="19">
        <f t="shared" si="18"/>
        <v>0</v>
      </c>
      <c r="Q38" s="6"/>
      <c r="R38" s="19">
        <f t="shared" si="23"/>
        <v>0</v>
      </c>
      <c r="S38" s="6"/>
      <c r="T38" s="19">
        <f t="shared" si="20"/>
        <v>0</v>
      </c>
      <c r="U38" s="6"/>
      <c r="V38" s="7">
        <f t="shared" si="21"/>
        <v>0</v>
      </c>
      <c r="W38" s="8">
        <f t="shared" si="22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3">
      <c r="A39" s="22">
        <f t="shared" si="10"/>
        <v>29</v>
      </c>
      <c r="B39" s="13"/>
      <c r="C39" s="13"/>
      <c r="D39" s="13"/>
      <c r="E39" s="6"/>
      <c r="F39" s="29">
        <f t="shared" si="13"/>
        <v>0</v>
      </c>
      <c r="G39" s="6"/>
      <c r="H39" s="7">
        <f t="shared" si="14"/>
        <v>0</v>
      </c>
      <c r="I39" s="6"/>
      <c r="J39" s="19">
        <f t="shared" si="15"/>
        <v>0</v>
      </c>
      <c r="K39" s="6"/>
      <c r="L39" s="29">
        <f t="shared" si="16"/>
        <v>0</v>
      </c>
      <c r="M39" s="6"/>
      <c r="N39" s="29">
        <f t="shared" si="17"/>
        <v>0</v>
      </c>
      <c r="O39" s="6"/>
      <c r="P39" s="19">
        <f t="shared" si="18"/>
        <v>0</v>
      </c>
      <c r="Q39" s="6"/>
      <c r="R39" s="19">
        <f t="shared" si="23"/>
        <v>0</v>
      </c>
      <c r="S39" s="6"/>
      <c r="T39" s="19">
        <f t="shared" si="20"/>
        <v>0</v>
      </c>
      <c r="U39" s="6"/>
      <c r="V39" s="7">
        <f t="shared" si="21"/>
        <v>0</v>
      </c>
      <c r="W39" s="8">
        <f t="shared" si="22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3">
      <c r="A40" s="22">
        <f t="shared" si="10"/>
        <v>30</v>
      </c>
      <c r="B40" s="13"/>
      <c r="C40" s="13"/>
      <c r="D40" s="13"/>
      <c r="E40" s="6"/>
      <c r="F40" s="29">
        <f t="shared" si="13"/>
        <v>0</v>
      </c>
      <c r="G40" s="6"/>
      <c r="H40" s="7">
        <f t="shared" si="14"/>
        <v>0</v>
      </c>
      <c r="I40" s="6"/>
      <c r="J40" s="19">
        <f t="shared" si="15"/>
        <v>0</v>
      </c>
      <c r="K40" s="6"/>
      <c r="L40" s="29">
        <f t="shared" si="16"/>
        <v>0</v>
      </c>
      <c r="M40" s="6"/>
      <c r="N40" s="29">
        <f t="shared" si="17"/>
        <v>0</v>
      </c>
      <c r="O40" s="6"/>
      <c r="P40" s="19">
        <f t="shared" si="18"/>
        <v>0</v>
      </c>
      <c r="Q40" s="6"/>
      <c r="R40" s="19">
        <f t="shared" si="23"/>
        <v>0</v>
      </c>
      <c r="S40" s="6"/>
      <c r="T40" s="19">
        <f t="shared" si="20"/>
        <v>0</v>
      </c>
      <c r="U40" s="6"/>
      <c r="V40" s="7">
        <f t="shared" si="21"/>
        <v>0</v>
      </c>
      <c r="W40" s="8">
        <f t="shared" si="22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3">
      <c r="A41" s="22">
        <f t="shared" si="10"/>
        <v>31</v>
      </c>
      <c r="B41" s="13"/>
      <c r="C41" s="13"/>
      <c r="D41" s="13"/>
      <c r="E41" s="6"/>
      <c r="F41" s="29">
        <f t="shared" si="13"/>
        <v>0</v>
      </c>
      <c r="G41" s="6"/>
      <c r="H41" s="7">
        <f t="shared" si="14"/>
        <v>0</v>
      </c>
      <c r="I41" s="6"/>
      <c r="J41" s="19">
        <f t="shared" si="15"/>
        <v>0</v>
      </c>
      <c r="K41" s="6"/>
      <c r="L41" s="29">
        <f t="shared" si="16"/>
        <v>0</v>
      </c>
      <c r="M41" s="6"/>
      <c r="N41" s="29">
        <f t="shared" si="17"/>
        <v>0</v>
      </c>
      <c r="O41" s="6"/>
      <c r="P41" s="19">
        <f t="shared" si="18"/>
        <v>0</v>
      </c>
      <c r="Q41" s="6"/>
      <c r="R41" s="19">
        <f t="shared" si="23"/>
        <v>0</v>
      </c>
      <c r="S41" s="6"/>
      <c r="T41" s="19">
        <f t="shared" si="20"/>
        <v>0</v>
      </c>
      <c r="U41" s="6"/>
      <c r="V41" s="7">
        <f t="shared" si="21"/>
        <v>0</v>
      </c>
      <c r="W41" s="8">
        <f t="shared" si="22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3">
      <c r="A42" s="22">
        <f t="shared" si="10"/>
        <v>32</v>
      </c>
      <c r="B42" s="6"/>
      <c r="C42" s="6"/>
      <c r="D42" s="6"/>
      <c r="E42" s="6"/>
      <c r="F42" s="29">
        <f t="shared" si="13"/>
        <v>0</v>
      </c>
      <c r="G42" s="6"/>
      <c r="H42" s="7">
        <f t="shared" si="14"/>
        <v>0</v>
      </c>
      <c r="I42" s="6"/>
      <c r="J42" s="19">
        <f t="shared" si="15"/>
        <v>0</v>
      </c>
      <c r="K42" s="6"/>
      <c r="L42" s="29">
        <f t="shared" si="16"/>
        <v>0</v>
      </c>
      <c r="M42" s="6"/>
      <c r="N42" s="29">
        <f t="shared" si="17"/>
        <v>0</v>
      </c>
      <c r="O42" s="6"/>
      <c r="P42" s="19">
        <f t="shared" si="18"/>
        <v>0</v>
      </c>
      <c r="Q42" s="6"/>
      <c r="R42" s="19">
        <f t="shared" si="23"/>
        <v>0</v>
      </c>
      <c r="S42" s="6"/>
      <c r="T42" s="19">
        <f t="shared" si="20"/>
        <v>0</v>
      </c>
      <c r="U42" s="6"/>
      <c r="V42" s="7">
        <f t="shared" si="21"/>
        <v>0</v>
      </c>
      <c r="W42" s="8">
        <f t="shared" si="22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3">
      <c r="A43" s="22">
        <f t="shared" si="10"/>
        <v>33</v>
      </c>
      <c r="B43" s="6"/>
      <c r="C43" s="6"/>
      <c r="D43" s="6"/>
      <c r="E43" s="6"/>
      <c r="F43" s="29">
        <f t="shared" si="13"/>
        <v>0</v>
      </c>
      <c r="G43" s="6"/>
      <c r="H43" s="7">
        <f t="shared" si="14"/>
        <v>0</v>
      </c>
      <c r="I43" s="6"/>
      <c r="J43" s="19">
        <f t="shared" si="15"/>
        <v>0</v>
      </c>
      <c r="K43" s="6"/>
      <c r="L43" s="29">
        <f t="shared" si="16"/>
        <v>0</v>
      </c>
      <c r="M43" s="6"/>
      <c r="N43" s="29">
        <f t="shared" si="17"/>
        <v>0</v>
      </c>
      <c r="O43" s="6"/>
      <c r="P43" s="19">
        <f t="shared" si="18"/>
        <v>0</v>
      </c>
      <c r="Q43" s="6"/>
      <c r="R43" s="19">
        <f t="shared" si="23"/>
        <v>0</v>
      </c>
      <c r="S43" s="6"/>
      <c r="T43" s="19">
        <f t="shared" si="20"/>
        <v>0</v>
      </c>
      <c r="U43" s="6"/>
      <c r="V43" s="7">
        <f t="shared" si="21"/>
        <v>0</v>
      </c>
      <c r="W43" s="8">
        <f t="shared" si="22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3">
      <c r="A44" s="22">
        <f t="shared" si="10"/>
        <v>34</v>
      </c>
      <c r="B44" s="6"/>
      <c r="C44" s="6"/>
      <c r="D44" s="6"/>
      <c r="E44" s="6"/>
      <c r="F44" s="29">
        <f t="shared" si="13"/>
        <v>0</v>
      </c>
      <c r="G44" s="6"/>
      <c r="H44" s="7">
        <f t="shared" si="14"/>
        <v>0</v>
      </c>
      <c r="I44" s="6"/>
      <c r="J44" s="19">
        <f t="shared" si="15"/>
        <v>0</v>
      </c>
      <c r="K44" s="6"/>
      <c r="L44" s="29">
        <f t="shared" si="16"/>
        <v>0</v>
      </c>
      <c r="M44" s="6"/>
      <c r="N44" s="29">
        <f t="shared" si="17"/>
        <v>0</v>
      </c>
      <c r="O44" s="6"/>
      <c r="P44" s="19">
        <f t="shared" si="18"/>
        <v>0</v>
      </c>
      <c r="Q44" s="6"/>
      <c r="R44" s="19">
        <f t="shared" si="23"/>
        <v>0</v>
      </c>
      <c r="S44" s="6"/>
      <c r="T44" s="19">
        <f t="shared" si="20"/>
        <v>0</v>
      </c>
      <c r="U44" s="6"/>
      <c r="V44" s="7">
        <f t="shared" si="21"/>
        <v>0</v>
      </c>
      <c r="W44" s="8">
        <f t="shared" si="22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3">
      <c r="A45" s="22">
        <f t="shared" si="10"/>
        <v>35</v>
      </c>
      <c r="B45" s="6"/>
      <c r="C45" s="6"/>
      <c r="D45" s="6"/>
      <c r="E45" s="6"/>
      <c r="F45" s="29">
        <f t="shared" si="13"/>
        <v>0</v>
      </c>
      <c r="G45" s="6"/>
      <c r="H45" s="7">
        <f t="shared" si="14"/>
        <v>0</v>
      </c>
      <c r="I45" s="6"/>
      <c r="J45" s="19">
        <f t="shared" si="15"/>
        <v>0</v>
      </c>
      <c r="K45" s="6"/>
      <c r="L45" s="29">
        <f t="shared" si="16"/>
        <v>0</v>
      </c>
      <c r="M45" s="6"/>
      <c r="N45" s="29">
        <f t="shared" si="17"/>
        <v>0</v>
      </c>
      <c r="O45" s="6"/>
      <c r="P45" s="19">
        <f t="shared" si="18"/>
        <v>0</v>
      </c>
      <c r="Q45" s="6"/>
      <c r="R45" s="19">
        <f t="shared" si="23"/>
        <v>0</v>
      </c>
      <c r="S45" s="6"/>
      <c r="T45" s="19">
        <f t="shared" si="20"/>
        <v>0</v>
      </c>
      <c r="U45" s="6"/>
      <c r="V45" s="7">
        <f t="shared" si="21"/>
        <v>0</v>
      </c>
      <c r="W45" s="8">
        <f t="shared" si="22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3">
      <c r="A46" s="13">
        <f t="shared" si="10"/>
        <v>36</v>
      </c>
      <c r="B46" s="6"/>
      <c r="C46" s="6"/>
      <c r="D46" s="6"/>
      <c r="E46" s="6"/>
      <c r="F46" s="29">
        <f t="shared" si="13"/>
        <v>0</v>
      </c>
      <c r="G46" s="6"/>
      <c r="H46" s="7">
        <f t="shared" si="14"/>
        <v>0</v>
      </c>
      <c r="I46" s="6"/>
      <c r="J46" s="19">
        <f t="shared" si="15"/>
        <v>0</v>
      </c>
      <c r="K46" s="6"/>
      <c r="L46" s="29">
        <f t="shared" si="16"/>
        <v>0</v>
      </c>
      <c r="M46" s="6"/>
      <c r="N46" s="29">
        <f t="shared" si="17"/>
        <v>0</v>
      </c>
      <c r="O46" s="6"/>
      <c r="P46" s="19">
        <f t="shared" si="18"/>
        <v>0</v>
      </c>
      <c r="Q46" s="6"/>
      <c r="R46" s="19">
        <f t="shared" si="23"/>
        <v>0</v>
      </c>
      <c r="S46" s="6"/>
      <c r="T46" s="19">
        <f t="shared" si="20"/>
        <v>0</v>
      </c>
      <c r="U46" s="6"/>
      <c r="V46" s="7">
        <f t="shared" si="21"/>
        <v>0</v>
      </c>
      <c r="W46" s="8">
        <f t="shared" si="22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3">
      <c r="A47" s="22">
        <f t="shared" si="10"/>
        <v>37</v>
      </c>
      <c r="B47" s="6"/>
      <c r="C47" s="6"/>
      <c r="D47" s="6"/>
      <c r="E47" s="6"/>
      <c r="F47" s="29">
        <f t="shared" si="13"/>
        <v>0</v>
      </c>
      <c r="G47" s="6"/>
      <c r="H47" s="7">
        <f t="shared" si="14"/>
        <v>0</v>
      </c>
      <c r="I47" s="6"/>
      <c r="J47" s="19">
        <f t="shared" si="15"/>
        <v>0</v>
      </c>
      <c r="K47" s="6"/>
      <c r="L47" s="29">
        <f t="shared" si="16"/>
        <v>0</v>
      </c>
      <c r="M47" s="6"/>
      <c r="N47" s="29">
        <f t="shared" si="17"/>
        <v>0</v>
      </c>
      <c r="O47" s="6"/>
      <c r="P47" s="19">
        <f t="shared" si="18"/>
        <v>0</v>
      </c>
      <c r="Q47" s="6"/>
      <c r="R47" s="19">
        <f t="shared" si="23"/>
        <v>0</v>
      </c>
      <c r="S47" s="6"/>
      <c r="T47" s="19">
        <f t="shared" si="20"/>
        <v>0</v>
      </c>
      <c r="U47" s="6"/>
      <c r="V47" s="7">
        <f t="shared" si="21"/>
        <v>0</v>
      </c>
      <c r="W47" s="8">
        <f t="shared" si="22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3">
      <c r="A48" s="22">
        <f t="shared" si="10"/>
        <v>38</v>
      </c>
      <c r="B48" s="6"/>
      <c r="C48" s="6"/>
      <c r="D48" s="6"/>
      <c r="E48" s="6"/>
      <c r="F48" s="29">
        <f t="shared" si="13"/>
        <v>0</v>
      </c>
      <c r="G48" s="6"/>
      <c r="H48" s="7">
        <f t="shared" si="14"/>
        <v>0</v>
      </c>
      <c r="I48" s="6"/>
      <c r="J48" s="19">
        <f t="shared" si="15"/>
        <v>0</v>
      </c>
      <c r="K48" s="6"/>
      <c r="L48" s="29">
        <f t="shared" si="16"/>
        <v>0</v>
      </c>
      <c r="M48" s="6"/>
      <c r="N48" s="29">
        <f t="shared" si="17"/>
        <v>0</v>
      </c>
      <c r="O48" s="6"/>
      <c r="P48" s="19">
        <f t="shared" si="18"/>
        <v>0</v>
      </c>
      <c r="Q48" s="6"/>
      <c r="R48" s="19">
        <f t="shared" si="23"/>
        <v>0</v>
      </c>
      <c r="S48" s="6"/>
      <c r="T48" s="19">
        <f t="shared" si="20"/>
        <v>0</v>
      </c>
      <c r="U48" s="6"/>
      <c r="V48" s="7">
        <f t="shared" si="21"/>
        <v>0</v>
      </c>
      <c r="W48" s="8">
        <f t="shared" si="22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3">
      <c r="A49" s="22">
        <f t="shared" si="10"/>
        <v>39</v>
      </c>
      <c r="B49" s="6"/>
      <c r="C49" s="6"/>
      <c r="D49" s="6"/>
      <c r="E49" s="6"/>
      <c r="F49" s="29">
        <f t="shared" si="13"/>
        <v>0</v>
      </c>
      <c r="G49" s="6"/>
      <c r="H49" s="7">
        <f t="shared" si="14"/>
        <v>0</v>
      </c>
      <c r="I49" s="6"/>
      <c r="J49" s="19">
        <f t="shared" si="15"/>
        <v>0</v>
      </c>
      <c r="K49" s="6"/>
      <c r="L49" s="29">
        <f t="shared" si="16"/>
        <v>0</v>
      </c>
      <c r="M49" s="6"/>
      <c r="N49" s="29">
        <f t="shared" si="17"/>
        <v>0</v>
      </c>
      <c r="O49" s="6"/>
      <c r="P49" s="19">
        <f t="shared" si="18"/>
        <v>0</v>
      </c>
      <c r="Q49" s="6"/>
      <c r="R49" s="19">
        <f t="shared" si="23"/>
        <v>0</v>
      </c>
      <c r="S49" s="6"/>
      <c r="T49" s="19">
        <f t="shared" si="20"/>
        <v>0</v>
      </c>
      <c r="U49" s="6"/>
      <c r="V49" s="7">
        <f t="shared" si="21"/>
        <v>0</v>
      </c>
      <c r="W49" s="8">
        <f t="shared" si="22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3">
      <c r="A50" s="22">
        <f t="shared" si="10"/>
        <v>40</v>
      </c>
      <c r="B50" s="6"/>
      <c r="C50" s="6"/>
      <c r="D50" s="6"/>
      <c r="E50" s="6"/>
      <c r="F50" s="29">
        <f t="shared" si="13"/>
        <v>0</v>
      </c>
      <c r="G50" s="6"/>
      <c r="H50" s="7">
        <f t="shared" si="14"/>
        <v>0</v>
      </c>
      <c r="I50" s="6"/>
      <c r="J50" s="19">
        <f t="shared" si="15"/>
        <v>0</v>
      </c>
      <c r="K50" s="6"/>
      <c r="L50" s="29">
        <f t="shared" si="16"/>
        <v>0</v>
      </c>
      <c r="M50" s="6"/>
      <c r="N50" s="29">
        <f t="shared" si="17"/>
        <v>0</v>
      </c>
      <c r="O50" s="6"/>
      <c r="P50" s="19">
        <f t="shared" si="18"/>
        <v>0</v>
      </c>
      <c r="Q50" s="6"/>
      <c r="R50" s="19">
        <f t="shared" si="23"/>
        <v>0</v>
      </c>
      <c r="S50" s="6"/>
      <c r="T50" s="19">
        <f t="shared" si="20"/>
        <v>0</v>
      </c>
      <c r="U50" s="6"/>
      <c r="V50" s="7">
        <f t="shared" si="21"/>
        <v>0</v>
      </c>
      <c r="W50" s="8">
        <f t="shared" si="22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3">
      <c r="A51" s="22">
        <f t="shared" si="10"/>
        <v>41</v>
      </c>
      <c r="B51" s="6"/>
      <c r="C51" s="6"/>
      <c r="D51" s="6"/>
      <c r="E51" s="6"/>
      <c r="F51" s="29">
        <f t="shared" si="13"/>
        <v>0</v>
      </c>
      <c r="G51" s="6"/>
      <c r="H51" s="7">
        <f t="shared" si="14"/>
        <v>0</v>
      </c>
      <c r="I51" s="6"/>
      <c r="J51" s="19">
        <f t="shared" si="15"/>
        <v>0</v>
      </c>
      <c r="K51" s="6"/>
      <c r="L51" s="29">
        <f t="shared" si="16"/>
        <v>0</v>
      </c>
      <c r="M51" s="6"/>
      <c r="N51" s="29">
        <f t="shared" si="17"/>
        <v>0</v>
      </c>
      <c r="O51" s="6"/>
      <c r="P51" s="19">
        <f t="shared" si="18"/>
        <v>0</v>
      </c>
      <c r="Q51" s="6"/>
      <c r="R51" s="19">
        <f t="shared" si="23"/>
        <v>0</v>
      </c>
      <c r="S51" s="6"/>
      <c r="T51" s="19">
        <f t="shared" si="20"/>
        <v>0</v>
      </c>
      <c r="U51" s="6"/>
      <c r="V51" s="7">
        <f t="shared" si="21"/>
        <v>0</v>
      </c>
      <c r="W51" s="8">
        <f t="shared" si="22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3">
      <c r="A52" s="5">
        <f t="shared" si="10"/>
        <v>42</v>
      </c>
      <c r="B52" s="6"/>
      <c r="C52" s="6"/>
      <c r="D52" s="6"/>
      <c r="E52" s="6"/>
      <c r="F52" s="29">
        <f t="shared" si="13"/>
        <v>0</v>
      </c>
      <c r="G52" s="6"/>
      <c r="H52" s="7">
        <f t="shared" si="14"/>
        <v>0</v>
      </c>
      <c r="I52" s="6"/>
      <c r="J52" s="19">
        <f t="shared" si="15"/>
        <v>0</v>
      </c>
      <c r="K52" s="6"/>
      <c r="L52" s="29">
        <f t="shared" si="16"/>
        <v>0</v>
      </c>
      <c r="M52" s="6"/>
      <c r="N52" s="29">
        <f t="shared" si="17"/>
        <v>0</v>
      </c>
      <c r="O52" s="6"/>
      <c r="P52" s="19">
        <f t="shared" si="18"/>
        <v>0</v>
      </c>
      <c r="Q52" s="6"/>
      <c r="R52" s="19">
        <f t="shared" si="23"/>
        <v>0</v>
      </c>
      <c r="S52" s="6"/>
      <c r="T52" s="19">
        <f t="shared" si="20"/>
        <v>0</v>
      </c>
      <c r="U52" s="6"/>
      <c r="V52" s="7">
        <f t="shared" si="21"/>
        <v>0</v>
      </c>
      <c r="W52" s="8">
        <f t="shared" si="22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3">
      <c r="A53" s="39" t="s">
        <v>11</v>
      </c>
      <c r="B53" s="39"/>
      <c r="C53" s="40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3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0.77777777777777779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23">
    <sortCondition descending="1" ref="W11:W23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4" x14ac:dyDescent="0.3">
      <c r="E2" s="44" t="s">
        <v>15</v>
      </c>
      <c r="F2" s="44"/>
      <c r="G2" s="14">
        <f>COUNTA(B11:B31)</f>
        <v>5</v>
      </c>
    </row>
    <row r="3" spans="1:24" x14ac:dyDescent="0.3">
      <c r="B3" s="2"/>
      <c r="E3" s="44" t="s">
        <v>17</v>
      </c>
      <c r="F3" s="44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35" t="s">
        <v>64</v>
      </c>
      <c r="F6" s="35"/>
      <c r="G6" s="35" t="s">
        <v>166</v>
      </c>
      <c r="H6" s="35"/>
      <c r="I6" s="35" t="s">
        <v>173</v>
      </c>
      <c r="J6" s="35"/>
      <c r="K6" s="35" t="s">
        <v>299</v>
      </c>
      <c r="L6" s="35"/>
      <c r="M6" s="35"/>
      <c r="N6" s="35"/>
      <c r="O6" s="35"/>
      <c r="P6" s="35"/>
      <c r="Q6" s="35"/>
      <c r="R6" s="35"/>
      <c r="S6" s="35"/>
      <c r="T6" s="35"/>
    </row>
    <row r="7" spans="1:24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</row>
    <row r="8" spans="1:24" x14ac:dyDescent="0.3">
      <c r="D8" s="1" t="s">
        <v>1</v>
      </c>
      <c r="E8" s="38" t="s">
        <v>65</v>
      </c>
      <c r="F8" s="38"/>
      <c r="G8" s="52">
        <v>45977</v>
      </c>
      <c r="H8" s="53"/>
      <c r="I8" s="52">
        <v>45984</v>
      </c>
      <c r="J8" s="53"/>
      <c r="K8" s="38">
        <v>46004</v>
      </c>
      <c r="L8" s="38"/>
      <c r="M8" s="38"/>
      <c r="N8" s="38"/>
      <c r="O8" s="38"/>
      <c r="P8" s="38"/>
      <c r="Q8" s="38"/>
      <c r="R8" s="38"/>
      <c r="S8" s="38"/>
      <c r="T8" s="38"/>
    </row>
    <row r="9" spans="1:24" x14ac:dyDescent="0.3">
      <c r="D9" s="1" t="s">
        <v>2</v>
      </c>
      <c r="E9" s="35">
        <v>38</v>
      </c>
      <c r="F9" s="35"/>
      <c r="G9" s="36">
        <v>19</v>
      </c>
      <c r="H9" s="37"/>
      <c r="I9" s="36">
        <v>4</v>
      </c>
      <c r="J9" s="37"/>
      <c r="K9" s="35">
        <v>12</v>
      </c>
      <c r="L9" s="35"/>
      <c r="M9" s="35"/>
      <c r="N9" s="35"/>
      <c r="O9" s="35"/>
      <c r="P9" s="35"/>
      <c r="Q9" s="35"/>
      <c r="R9" s="35"/>
      <c r="S9" s="35"/>
      <c r="T9" s="35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0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0" si="3">IF(I11=0,,($I$9-I11)*$I$7*100/$I$9)</f>
        <v>150</v>
      </c>
      <c r="K11" s="6">
        <v>2</v>
      </c>
      <c r="L11" s="7">
        <f>IF(K11=0,,($K$9-K11)*$K$7*100/$K$9)</f>
        <v>166.66666666666666</v>
      </c>
      <c r="M11" s="6"/>
      <c r="N11" s="7">
        <f>IF(M11=0,,($M$9-M11)*$M$7*100/$M$9)</f>
        <v>0</v>
      </c>
      <c r="O11" s="27"/>
      <c r="P11" s="7">
        <f t="shared" ref="P11:P20" si="4">IF(O11=0,,($O$9-O11)*$O$7*100/$O$9)</f>
        <v>0</v>
      </c>
      <c r="Q11" s="6"/>
      <c r="R11" s="7">
        <v>50</v>
      </c>
      <c r="S11" s="6"/>
      <c r="T11" s="7">
        <f t="shared" ref="T11:T20" si="5">IF(S11=0,,($S$9-S11)*$S$7*100/$S$9)</f>
        <v>0</v>
      </c>
      <c r="U11" s="8">
        <f>R11+P11+N11+L11+J11+H11+T11</f>
        <v>450.87719298245611</v>
      </c>
      <c r="V11" s="6">
        <f t="shared" ref="V11:V31" si="6">ROW(B11)-10</f>
        <v>1</v>
      </c>
      <c r="W11" s="6">
        <f t="shared" ref="W11:W31" si="7">COUNTA(E11,G11,I11,K11,M11,Q11,O11)</f>
        <v>4</v>
      </c>
      <c r="X11" s="18">
        <f t="shared" ref="X11:X31" si="8">W11/$G$3</f>
        <v>0.66666666666666663</v>
      </c>
    </row>
    <row r="12" spans="1:24" x14ac:dyDescent="0.3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>IF(K12=0,,($K$9-K12)*$K$7*100/$K$9)</f>
        <v>16.666666666666668</v>
      </c>
      <c r="M12" s="6"/>
      <c r="N12" s="7">
        <f>IF(M12=0,,($M$9-M12)*$M$7*100/$M$9)</f>
        <v>0</v>
      </c>
      <c r="O12" s="27"/>
      <c r="P12" s="7">
        <f t="shared" si="4"/>
        <v>0</v>
      </c>
      <c r="Q12" s="6"/>
      <c r="R12" s="7">
        <f t="shared" ref="R12:R20" si="9">IF(Q12=0,,($Q$9-Q12)*$Q$7*100/$Q$9)</f>
        <v>0</v>
      </c>
      <c r="S12" s="6"/>
      <c r="T12" s="7">
        <f t="shared" si="5"/>
        <v>0</v>
      </c>
      <c r="U12" s="8">
        <f>R12+P12+N12+L12+J12+H12+T12+F12</f>
        <v>177.19298245614036</v>
      </c>
      <c r="V12" s="6">
        <f t="shared" si="6"/>
        <v>2</v>
      </c>
      <c r="W12" s="6">
        <f t="shared" si="7"/>
        <v>4</v>
      </c>
      <c r="X12" s="18">
        <f t="shared" si="8"/>
        <v>0.66666666666666663</v>
      </c>
    </row>
    <row r="13" spans="1:24" x14ac:dyDescent="0.3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 t="shared" si="1"/>
        <v>0</v>
      </c>
      <c r="G13" s="6"/>
      <c r="H13" s="7">
        <f t="shared" si="2"/>
        <v>0</v>
      </c>
      <c r="I13" s="6">
        <v>2</v>
      </c>
      <c r="J13" s="7">
        <f t="shared" si="3"/>
        <v>100</v>
      </c>
      <c r="K13" s="6">
        <v>10</v>
      </c>
      <c r="L13" s="7">
        <f>IF(K13=0,,($K$9-K13)*$K$7*100/$K$9)</f>
        <v>33.333333333333336</v>
      </c>
      <c r="M13" s="6"/>
      <c r="N13" s="7">
        <f>IF(M13=0,,($M$9-M13)*$M$7*100/$M$9)</f>
        <v>0</v>
      </c>
      <c r="O13" s="27"/>
      <c r="P13" s="7">
        <f t="shared" si="4"/>
        <v>0</v>
      </c>
      <c r="Q13" s="6"/>
      <c r="R13" s="7">
        <f t="shared" si="9"/>
        <v>0</v>
      </c>
      <c r="S13" s="6"/>
      <c r="T13" s="7">
        <f t="shared" si="5"/>
        <v>0</v>
      </c>
      <c r="U13" s="8">
        <f t="shared" ref="U13:U20" si="10">R13+P13+N13+L13+J13+H13+T13</f>
        <v>133.33333333333334</v>
      </c>
      <c r="V13" s="6">
        <f t="shared" si="6"/>
        <v>3</v>
      </c>
      <c r="W13" s="6">
        <f t="shared" si="7"/>
        <v>2</v>
      </c>
      <c r="X13" s="18">
        <f t="shared" si="8"/>
        <v>0.33333333333333331</v>
      </c>
    </row>
    <row r="14" spans="1:24" x14ac:dyDescent="0.3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 t="shared" si="1"/>
        <v>0</v>
      </c>
      <c r="G14" s="6"/>
      <c r="H14" s="7">
        <f t="shared" si="2"/>
        <v>0</v>
      </c>
      <c r="I14" s="6">
        <v>3</v>
      </c>
      <c r="J14" s="7">
        <f t="shared" si="3"/>
        <v>50</v>
      </c>
      <c r="K14" s="6"/>
      <c r="L14" s="7">
        <f>IF(K14=0,,($K$9-K14)*$K$7*100/$K$9)</f>
        <v>0</v>
      </c>
      <c r="M14" s="6"/>
      <c r="N14" s="7"/>
      <c r="O14" s="27"/>
      <c r="P14" s="7">
        <f t="shared" si="4"/>
        <v>0</v>
      </c>
      <c r="Q14" s="6"/>
      <c r="R14" s="7">
        <f t="shared" si="9"/>
        <v>0</v>
      </c>
      <c r="S14" s="6"/>
      <c r="T14" s="7">
        <f t="shared" si="5"/>
        <v>0</v>
      </c>
      <c r="U14" s="8">
        <f t="shared" si="10"/>
        <v>50</v>
      </c>
      <c r="V14" s="6">
        <f t="shared" si="6"/>
        <v>4</v>
      </c>
      <c r="W14" s="6">
        <f t="shared" si="7"/>
        <v>1</v>
      </c>
      <c r="X14" s="18">
        <f t="shared" si="8"/>
        <v>0.16666666666666666</v>
      </c>
    </row>
    <row r="15" spans="1:24" x14ac:dyDescent="0.3">
      <c r="A15" s="5">
        <f t="shared" si="0"/>
        <v>5</v>
      </c>
      <c r="B15" s="27" t="s">
        <v>319</v>
      </c>
      <c r="C15" s="27" t="s">
        <v>320</v>
      </c>
      <c r="D15" s="6" t="s">
        <v>54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12</v>
      </c>
      <c r="L15" s="7">
        <v>8</v>
      </c>
      <c r="M15" s="6"/>
      <c r="N15" s="7"/>
      <c r="O15" s="27"/>
      <c r="P15" s="7">
        <f t="shared" si="4"/>
        <v>0</v>
      </c>
      <c r="Q15" s="6"/>
      <c r="R15" s="7">
        <f t="shared" si="9"/>
        <v>0</v>
      </c>
      <c r="S15" s="6"/>
      <c r="T15" s="7">
        <f t="shared" si="5"/>
        <v>0</v>
      </c>
      <c r="U15" s="8">
        <f t="shared" si="10"/>
        <v>8</v>
      </c>
      <c r="V15" s="6">
        <f t="shared" si="6"/>
        <v>5</v>
      </c>
      <c r="W15" s="6">
        <f t="shared" si="7"/>
        <v>1</v>
      </c>
      <c r="X15" s="18">
        <f t="shared" si="8"/>
        <v>0.16666666666666666</v>
      </c>
    </row>
    <row r="16" spans="1:24" x14ac:dyDescent="0.3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27"/>
      <c r="P16" s="7">
        <f t="shared" si="4"/>
        <v>0</v>
      </c>
      <c r="Q16" s="6"/>
      <c r="R16" s="7">
        <f t="shared" si="9"/>
        <v>0</v>
      </c>
      <c r="S16" s="6"/>
      <c r="T16" s="7">
        <f t="shared" si="5"/>
        <v>0</v>
      </c>
      <c r="U16" s="8">
        <f t="shared" si="10"/>
        <v>0</v>
      </c>
      <c r="V16" s="6">
        <f t="shared" si="6"/>
        <v>6</v>
      </c>
      <c r="W16" s="6">
        <f t="shared" si="7"/>
        <v>0</v>
      </c>
      <c r="X16" s="18">
        <f t="shared" si="8"/>
        <v>0</v>
      </c>
    </row>
    <row r="17" spans="1:24" x14ac:dyDescent="0.3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27"/>
      <c r="P17" s="7">
        <f t="shared" si="4"/>
        <v>0</v>
      </c>
      <c r="Q17" s="6"/>
      <c r="R17" s="7">
        <f t="shared" si="9"/>
        <v>0</v>
      </c>
      <c r="S17" s="6"/>
      <c r="T17" s="7">
        <f t="shared" si="5"/>
        <v>0</v>
      </c>
      <c r="U17" s="8">
        <f t="shared" si="10"/>
        <v>0</v>
      </c>
      <c r="V17" s="6">
        <f t="shared" si="6"/>
        <v>7</v>
      </c>
      <c r="W17" s="6">
        <f t="shared" si="7"/>
        <v>0</v>
      </c>
      <c r="X17" s="18">
        <f t="shared" si="8"/>
        <v>0</v>
      </c>
    </row>
    <row r="18" spans="1:24" x14ac:dyDescent="0.3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27"/>
      <c r="P18" s="7">
        <f t="shared" si="4"/>
        <v>0</v>
      </c>
      <c r="Q18" s="6"/>
      <c r="R18" s="7">
        <f t="shared" si="9"/>
        <v>0</v>
      </c>
      <c r="S18" s="6"/>
      <c r="T18" s="7">
        <f t="shared" si="5"/>
        <v>0</v>
      </c>
      <c r="U18" s="8">
        <f t="shared" si="10"/>
        <v>0</v>
      </c>
      <c r="V18" s="6">
        <f t="shared" si="6"/>
        <v>8</v>
      </c>
      <c r="W18" s="6">
        <f t="shared" si="7"/>
        <v>0</v>
      </c>
      <c r="X18" s="18">
        <f t="shared" si="8"/>
        <v>0</v>
      </c>
    </row>
    <row r="19" spans="1:24" x14ac:dyDescent="0.3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 t="shared" si="4"/>
        <v>0</v>
      </c>
      <c r="Q19" s="6"/>
      <c r="R19" s="7">
        <f t="shared" si="9"/>
        <v>0</v>
      </c>
      <c r="S19" s="6"/>
      <c r="T19" s="7">
        <f t="shared" si="5"/>
        <v>0</v>
      </c>
      <c r="U19" s="8">
        <f t="shared" si="10"/>
        <v>0</v>
      </c>
      <c r="V19" s="6">
        <f t="shared" si="6"/>
        <v>9</v>
      </c>
      <c r="W19" s="6">
        <f t="shared" si="7"/>
        <v>0</v>
      </c>
      <c r="X19" s="18">
        <f t="shared" si="8"/>
        <v>0</v>
      </c>
    </row>
    <row r="20" spans="1:24" x14ac:dyDescent="0.3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4"/>
        <v>0</v>
      </c>
      <c r="Q20" s="6"/>
      <c r="R20" s="7">
        <f t="shared" si="9"/>
        <v>0</v>
      </c>
      <c r="S20" s="6"/>
      <c r="T20" s="7">
        <f t="shared" si="5"/>
        <v>0</v>
      </c>
      <c r="U20" s="8">
        <f t="shared" si="10"/>
        <v>0</v>
      </c>
      <c r="V20" s="6">
        <f t="shared" si="6"/>
        <v>10</v>
      </c>
      <c r="W20" s="6">
        <f t="shared" si="7"/>
        <v>0</v>
      </c>
      <c r="X20" s="16">
        <f t="shared" si="8"/>
        <v>0</v>
      </c>
    </row>
    <row r="21" spans="1:24" x14ac:dyDescent="0.3">
      <c r="A21" s="5">
        <f t="shared" si="0"/>
        <v>11</v>
      </c>
      <c r="B21" s="6"/>
      <c r="C21" s="6"/>
      <c r="D21" s="6"/>
      <c r="E21" s="6"/>
      <c r="F21" s="7">
        <f t="shared" ref="F21:F31" si="11">IF(E21=0,,($E$9-E21)*$E$7*100/$E$9)</f>
        <v>0</v>
      </c>
      <c r="G21" s="6"/>
      <c r="H21" s="7">
        <f t="shared" ref="H21:H31" si="12">IF(G21=0,,($G$9-G21)*$G$7*100/$G$9)</f>
        <v>0</v>
      </c>
      <c r="I21" s="6"/>
      <c r="J21" s="7">
        <f t="shared" ref="J21:J31" si="13">IF(I21=0,,($I$9-I21)*$I$7*100/$I$9)</f>
        <v>0</v>
      </c>
      <c r="K21" s="6"/>
      <c r="L21" s="7">
        <f t="shared" ref="L21:L31" si="14">IF(K21=0,,($K$9-K21)*$K$7*100/$K$9)</f>
        <v>0</v>
      </c>
      <c r="M21" s="6"/>
      <c r="N21" s="7">
        <f t="shared" ref="N21:N31" si="15">IF(M21=0,,($M$9-M21)*$M$7*100/$M$9)</f>
        <v>0</v>
      </c>
      <c r="O21" s="6"/>
      <c r="P21" s="7">
        <f t="shared" ref="P21:P31" si="16">IF(O21=0,,($O$9-O21)*$O$7*100/$O$9)</f>
        <v>0</v>
      </c>
      <c r="Q21" s="6"/>
      <c r="R21" s="7">
        <f t="shared" ref="R21:R31" si="17">IF(Q21=0,,($Q$9-Q21)*$Q$7*100/$Q$9)</f>
        <v>0</v>
      </c>
      <c r="S21" s="6"/>
      <c r="T21" s="7">
        <f t="shared" ref="T21:T31" si="18">IF(S21=0,,($S$9-S21)*$S$7*100/$S$9)</f>
        <v>0</v>
      </c>
      <c r="U21" s="8">
        <f t="shared" ref="U21:U31" si="19">R21+P21+N21+L21+J21+H21+T21</f>
        <v>0</v>
      </c>
      <c r="V21" s="6">
        <f t="shared" si="6"/>
        <v>11</v>
      </c>
      <c r="W21" s="6">
        <f t="shared" si="7"/>
        <v>0</v>
      </c>
      <c r="X21" s="18">
        <f t="shared" si="8"/>
        <v>0</v>
      </c>
    </row>
    <row r="22" spans="1:24" x14ac:dyDescent="0.3">
      <c r="A22" s="5">
        <f t="shared" si="0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16"/>
        <v>0</v>
      </c>
      <c r="Q22" s="6"/>
      <c r="R22" s="7">
        <f t="shared" si="17"/>
        <v>0</v>
      </c>
      <c r="S22" s="6"/>
      <c r="T22" s="7">
        <f t="shared" si="18"/>
        <v>0</v>
      </c>
      <c r="U22" s="8">
        <f t="shared" si="19"/>
        <v>0</v>
      </c>
      <c r="V22" s="6">
        <f t="shared" si="6"/>
        <v>12</v>
      </c>
      <c r="W22" s="6">
        <f t="shared" si="7"/>
        <v>0</v>
      </c>
      <c r="X22" s="18">
        <f t="shared" si="8"/>
        <v>0</v>
      </c>
    </row>
    <row r="23" spans="1:24" x14ac:dyDescent="0.3">
      <c r="A23" s="5">
        <f t="shared" si="0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16"/>
        <v>0</v>
      </c>
      <c r="Q23" s="6"/>
      <c r="R23" s="7">
        <f t="shared" si="17"/>
        <v>0</v>
      </c>
      <c r="S23" s="6"/>
      <c r="T23" s="7">
        <f t="shared" si="18"/>
        <v>0</v>
      </c>
      <c r="U23" s="8">
        <f t="shared" si="19"/>
        <v>0</v>
      </c>
      <c r="V23" s="6">
        <f t="shared" si="6"/>
        <v>13</v>
      </c>
      <c r="W23" s="6">
        <f t="shared" si="7"/>
        <v>0</v>
      </c>
      <c r="X23" s="18">
        <f t="shared" si="8"/>
        <v>0</v>
      </c>
    </row>
    <row r="24" spans="1:24" x14ac:dyDescent="0.3">
      <c r="A24" s="5">
        <f t="shared" si="0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16"/>
        <v>0</v>
      </c>
      <c r="Q24" s="6"/>
      <c r="R24" s="7">
        <f t="shared" si="17"/>
        <v>0</v>
      </c>
      <c r="S24" s="6"/>
      <c r="T24" s="7">
        <f t="shared" si="18"/>
        <v>0</v>
      </c>
      <c r="U24" s="8">
        <f t="shared" si="19"/>
        <v>0</v>
      </c>
      <c r="V24" s="6">
        <f t="shared" si="6"/>
        <v>14</v>
      </c>
      <c r="W24" s="6">
        <f t="shared" si="7"/>
        <v>0</v>
      </c>
      <c r="X24" s="18">
        <f t="shared" si="8"/>
        <v>0</v>
      </c>
    </row>
    <row r="25" spans="1:24" x14ac:dyDescent="0.3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6">
        <f t="shared" si="6"/>
        <v>15</v>
      </c>
      <c r="W25" s="6">
        <f t="shared" si="7"/>
        <v>0</v>
      </c>
      <c r="X25" s="18">
        <f t="shared" si="8"/>
        <v>0</v>
      </c>
    </row>
    <row r="26" spans="1:24" x14ac:dyDescent="0.3">
      <c r="A26" s="5">
        <f t="shared" si="0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16"/>
        <v>0</v>
      </c>
      <c r="Q26" s="6"/>
      <c r="R26" s="7">
        <f t="shared" si="17"/>
        <v>0</v>
      </c>
      <c r="S26" s="6"/>
      <c r="T26" s="7">
        <f t="shared" si="18"/>
        <v>0</v>
      </c>
      <c r="U26" s="8">
        <f t="shared" si="19"/>
        <v>0</v>
      </c>
      <c r="V26" s="6">
        <f t="shared" si="6"/>
        <v>16</v>
      </c>
      <c r="W26" s="6">
        <f t="shared" si="7"/>
        <v>0</v>
      </c>
      <c r="X26" s="16">
        <f t="shared" si="8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si="18"/>
        <v>0</v>
      </c>
      <c r="U27" s="8">
        <f t="shared" si="19"/>
        <v>0</v>
      </c>
      <c r="V27" s="6">
        <f t="shared" si="6"/>
        <v>17</v>
      </c>
      <c r="W27" s="6">
        <f t="shared" si="7"/>
        <v>0</v>
      </c>
      <c r="X27" s="18">
        <f t="shared" si="8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18"/>
        <v>0</v>
      </c>
      <c r="U28" s="8">
        <f t="shared" si="19"/>
        <v>0</v>
      </c>
      <c r="V28" s="6">
        <f t="shared" si="6"/>
        <v>18</v>
      </c>
      <c r="W28" s="6">
        <f t="shared" si="7"/>
        <v>0</v>
      </c>
      <c r="X28" s="16">
        <f t="shared" si="8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f t="shared" si="17"/>
        <v>0</v>
      </c>
      <c r="S29" s="6"/>
      <c r="T29" s="7">
        <f t="shared" si="18"/>
        <v>0</v>
      </c>
      <c r="U29" s="8">
        <f t="shared" si="19"/>
        <v>0</v>
      </c>
      <c r="V29" s="6">
        <f t="shared" si="6"/>
        <v>19</v>
      </c>
      <c r="W29" s="6">
        <f t="shared" si="7"/>
        <v>0</v>
      </c>
      <c r="X29" s="18">
        <f t="shared" si="8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6"/>
      <c r="P30" s="7">
        <f t="shared" si="16"/>
        <v>0</v>
      </c>
      <c r="Q30" s="6"/>
      <c r="R30" s="7">
        <f t="shared" si="17"/>
        <v>0</v>
      </c>
      <c r="S30" s="6"/>
      <c r="T30" s="7">
        <f t="shared" si="18"/>
        <v>0</v>
      </c>
      <c r="U30" s="8">
        <f t="shared" si="19"/>
        <v>0</v>
      </c>
      <c r="V30" s="6">
        <f t="shared" si="6"/>
        <v>20</v>
      </c>
      <c r="W30" s="6">
        <f t="shared" si="7"/>
        <v>0</v>
      </c>
      <c r="X30" s="18">
        <f t="shared" si="8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6"/>
      <c r="P31" s="7">
        <f t="shared" si="16"/>
        <v>0</v>
      </c>
      <c r="Q31" s="6"/>
      <c r="R31" s="7">
        <f t="shared" si="17"/>
        <v>0</v>
      </c>
      <c r="S31" s="6"/>
      <c r="T31" s="7">
        <f t="shared" si="18"/>
        <v>0</v>
      </c>
      <c r="U31" s="8">
        <f t="shared" si="19"/>
        <v>0</v>
      </c>
      <c r="V31" s="6">
        <f t="shared" si="6"/>
        <v>21</v>
      </c>
      <c r="W31" s="6">
        <f t="shared" si="7"/>
        <v>0</v>
      </c>
      <c r="X31" s="18">
        <f t="shared" si="8"/>
        <v>0</v>
      </c>
    </row>
    <row r="32" spans="1:24" x14ac:dyDescent="0.3">
      <c r="A32" s="39" t="s">
        <v>11</v>
      </c>
      <c r="B32" s="39"/>
      <c r="C32" s="40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3">
      <c r="A33" s="45" t="s">
        <v>19</v>
      </c>
      <c r="B33" s="45"/>
      <c r="C33" s="45"/>
      <c r="E33" s="15">
        <f>E32/$G$2</f>
        <v>0.4</v>
      </c>
      <c r="G33" s="15">
        <f>G32/$G$2</f>
        <v>0.4</v>
      </c>
      <c r="I33" s="15">
        <f>I32/$G$2</f>
        <v>0.8</v>
      </c>
      <c r="K33" s="15">
        <f>K32/$G$2</f>
        <v>0.8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3">
      <c r="N42" s="10"/>
    </row>
  </sheetData>
  <sortState xmlns:xlrd2="http://schemas.microsoft.com/office/spreadsheetml/2017/richdata2" ref="B11:U20">
    <sortCondition descending="1" ref="U11:U20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T7" sqref="T7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2" ht="31.2" x14ac:dyDescent="0.6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2" x14ac:dyDescent="0.3">
      <c r="E2" s="44" t="s">
        <v>16</v>
      </c>
      <c r="F2" s="44"/>
      <c r="G2" s="14">
        <f>COUNTA(B11:B56)</f>
        <v>15</v>
      </c>
    </row>
    <row r="3" spans="1:22" x14ac:dyDescent="0.3">
      <c r="B3" s="2"/>
      <c r="E3" s="44" t="s">
        <v>17</v>
      </c>
      <c r="F3" s="44"/>
      <c r="G3" s="14">
        <f>COUNTA(E8:R8)</f>
        <v>4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109</v>
      </c>
      <c r="F6" s="35"/>
      <c r="G6" s="35" t="s">
        <v>139</v>
      </c>
      <c r="H6" s="35"/>
      <c r="I6" s="35" t="s">
        <v>173</v>
      </c>
      <c r="J6" s="35"/>
      <c r="K6" s="35" t="s">
        <v>315</v>
      </c>
      <c r="L6" s="35"/>
      <c r="M6" s="36"/>
      <c r="N6" s="37"/>
      <c r="O6" s="35"/>
      <c r="P6" s="35"/>
      <c r="Q6" s="35"/>
      <c r="R6" s="35"/>
    </row>
    <row r="7" spans="1:22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8">
        <v>45935</v>
      </c>
      <c r="F8" s="38"/>
      <c r="G8" s="52">
        <v>45955</v>
      </c>
      <c r="H8" s="53"/>
      <c r="I8" s="52">
        <v>45984</v>
      </c>
      <c r="J8" s="53"/>
      <c r="K8" s="52">
        <v>46004</v>
      </c>
      <c r="L8" s="53"/>
      <c r="M8" s="52"/>
      <c r="N8" s="53"/>
      <c r="O8" s="38"/>
      <c r="P8" s="38"/>
      <c r="Q8" s="38"/>
      <c r="R8" s="38"/>
    </row>
    <row r="9" spans="1:22" x14ac:dyDescent="0.3">
      <c r="D9" s="1" t="s">
        <v>2</v>
      </c>
      <c r="E9" s="35">
        <v>2</v>
      </c>
      <c r="F9" s="35"/>
      <c r="G9" s="36">
        <v>6</v>
      </c>
      <c r="H9" s="37"/>
      <c r="I9" s="36">
        <v>13</v>
      </c>
      <c r="J9" s="37"/>
      <c r="K9" s="36">
        <v>12</v>
      </c>
      <c r="L9" s="37"/>
      <c r="M9" s="36"/>
      <c r="N9" s="37"/>
      <c r="O9" s="35"/>
      <c r="P9" s="35"/>
      <c r="Q9" s="35"/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17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/>
      <c r="N11" s="13">
        <f>IF(M11=0,,($M$9-M11)*$M$7*100/$M$9)</f>
        <v>0</v>
      </c>
      <c r="O11" s="27"/>
      <c r="P11" s="29">
        <f t="shared" ref="P11:P16" si="2">IF(O11=0,,($O$9-O11)*$O$7*100/$O$9)</f>
        <v>0</v>
      </c>
      <c r="Q11" s="6"/>
      <c r="R11" s="7">
        <f t="shared" ref="R11:R21" si="3">IF(Q11=0,,($Q$9-Q11)*$Q$7*100/$Q$9)</f>
        <v>0</v>
      </c>
      <c r="S11" s="8">
        <f t="shared" ref="S11:S32" si="4">SUM(F11+H11+J11+L11+N11+P11+R11)</f>
        <v>21</v>
      </c>
      <c r="T11" s="6">
        <f t="shared" ref="T11:T56" si="5">ROW(B11)-10</f>
        <v>1</v>
      </c>
      <c r="U11" s="6">
        <f t="shared" ref="U11:U56" si="6">COUNTA(E11,G11,I11,K11,M11,O11,Q11)</f>
        <v>2</v>
      </c>
      <c r="V11" s="16">
        <f t="shared" ref="V11:V56" si="7">U11/$G$3</f>
        <v>0.5</v>
      </c>
    </row>
    <row r="12" spans="1:22" x14ac:dyDescent="0.3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/>
      <c r="N12" s="13"/>
      <c r="O12" s="27"/>
      <c r="P12" s="29">
        <f t="shared" si="2"/>
        <v>0</v>
      </c>
      <c r="Q12" s="6"/>
      <c r="R12" s="7">
        <f t="shared" si="3"/>
        <v>0</v>
      </c>
      <c r="S12" s="8">
        <f t="shared" si="4"/>
        <v>18</v>
      </c>
      <c r="T12" s="6">
        <f t="shared" si="5"/>
        <v>2</v>
      </c>
      <c r="U12" s="6">
        <f t="shared" si="6"/>
        <v>2</v>
      </c>
      <c r="V12" s="16">
        <f t="shared" si="7"/>
        <v>0.5</v>
      </c>
    </row>
    <row r="13" spans="1:22" x14ac:dyDescent="0.3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 t="shared" ref="L13:L19" si="8">IF(K13=0,,($K$9-K13)*$K$7*100/$K$9)</f>
        <v>0</v>
      </c>
      <c r="M13" s="6"/>
      <c r="N13" s="13">
        <f t="shared" ref="N13:N21" si="9">IF(M13=0,,($M$9-M13)*$M$7*100/$M$9)</f>
        <v>0</v>
      </c>
      <c r="O13" s="27"/>
      <c r="P13" s="29">
        <f t="shared" si="2"/>
        <v>0</v>
      </c>
      <c r="Q13" s="6"/>
      <c r="R13" s="7">
        <f t="shared" si="3"/>
        <v>0</v>
      </c>
      <c r="S13" s="8">
        <f t="shared" si="4"/>
        <v>14</v>
      </c>
      <c r="T13" s="6">
        <f t="shared" si="5"/>
        <v>3</v>
      </c>
      <c r="U13" s="6">
        <f t="shared" si="6"/>
        <v>2</v>
      </c>
      <c r="V13" s="16">
        <f t="shared" si="7"/>
        <v>0.5</v>
      </c>
    </row>
    <row r="14" spans="1:22" x14ac:dyDescent="0.3">
      <c r="A14" s="26">
        <f t="shared" si="0"/>
        <v>4</v>
      </c>
      <c r="B14" s="13" t="s">
        <v>110</v>
      </c>
      <c r="C14" s="13" t="s">
        <v>111</v>
      </c>
      <c r="D14" s="13" t="s">
        <v>112</v>
      </c>
      <c r="E14" s="13">
        <v>1</v>
      </c>
      <c r="F14" s="19">
        <v>4</v>
      </c>
      <c r="G14" s="13"/>
      <c r="H14" s="19">
        <f t="shared" si="1"/>
        <v>0</v>
      </c>
      <c r="I14" s="13">
        <v>7</v>
      </c>
      <c r="J14" s="19">
        <v>8</v>
      </c>
      <c r="K14" s="13"/>
      <c r="L14" s="19">
        <f t="shared" si="8"/>
        <v>0</v>
      </c>
      <c r="M14" s="6"/>
      <c r="N14" s="13">
        <f t="shared" si="9"/>
        <v>0</v>
      </c>
      <c r="O14" s="27"/>
      <c r="P14" s="29">
        <f t="shared" si="2"/>
        <v>0</v>
      </c>
      <c r="Q14" s="6"/>
      <c r="R14" s="7">
        <f t="shared" si="3"/>
        <v>0</v>
      </c>
      <c r="S14" s="8">
        <f t="shared" si="4"/>
        <v>12</v>
      </c>
      <c r="T14" s="6">
        <f t="shared" si="5"/>
        <v>4</v>
      </c>
      <c r="U14" s="6">
        <f t="shared" si="6"/>
        <v>2</v>
      </c>
      <c r="V14" s="16">
        <f t="shared" si="7"/>
        <v>0.5</v>
      </c>
    </row>
    <row r="15" spans="1:22" x14ac:dyDescent="0.3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 t="shared" ref="F15:F28" si="10"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8"/>
        <v>0</v>
      </c>
      <c r="M15" s="6"/>
      <c r="N15" s="13">
        <f t="shared" si="9"/>
        <v>0</v>
      </c>
      <c r="O15" s="27"/>
      <c r="P15" s="29">
        <f t="shared" si="2"/>
        <v>0</v>
      </c>
      <c r="Q15" s="6"/>
      <c r="R15" s="7">
        <f t="shared" si="3"/>
        <v>0</v>
      </c>
      <c r="S15" s="8">
        <f t="shared" si="4"/>
        <v>11</v>
      </c>
      <c r="T15" s="6">
        <f t="shared" si="5"/>
        <v>5</v>
      </c>
      <c r="U15" s="6">
        <f t="shared" si="6"/>
        <v>1</v>
      </c>
      <c r="V15" s="16">
        <f t="shared" si="7"/>
        <v>0.25</v>
      </c>
    </row>
    <row r="16" spans="1:22" x14ac:dyDescent="0.3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si="10"/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8"/>
        <v>0</v>
      </c>
      <c r="M16" s="6"/>
      <c r="N16" s="13">
        <f t="shared" si="9"/>
        <v>0</v>
      </c>
      <c r="O16" s="27"/>
      <c r="P16" s="29">
        <f t="shared" si="2"/>
        <v>0</v>
      </c>
      <c r="Q16" s="6"/>
      <c r="R16" s="7">
        <f t="shared" si="3"/>
        <v>0</v>
      </c>
      <c r="S16" s="8">
        <f t="shared" si="4"/>
        <v>10</v>
      </c>
      <c r="T16" s="6">
        <f t="shared" si="5"/>
        <v>6</v>
      </c>
      <c r="U16" s="6">
        <f t="shared" si="6"/>
        <v>1</v>
      </c>
      <c r="V16" s="16">
        <f t="shared" si="7"/>
        <v>0.25</v>
      </c>
    </row>
    <row r="17" spans="1:22" x14ac:dyDescent="0.3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10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8"/>
        <v>0</v>
      </c>
      <c r="M17" s="6"/>
      <c r="N17" s="13">
        <f t="shared" si="9"/>
        <v>0</v>
      </c>
      <c r="O17" s="27"/>
      <c r="P17" s="29"/>
      <c r="Q17" s="6"/>
      <c r="R17" s="7">
        <f t="shared" si="3"/>
        <v>0</v>
      </c>
      <c r="S17" s="8">
        <f t="shared" si="4"/>
        <v>9</v>
      </c>
      <c r="T17" s="6">
        <f t="shared" si="5"/>
        <v>7</v>
      </c>
      <c r="U17" s="6">
        <f t="shared" si="6"/>
        <v>1</v>
      </c>
      <c r="V17" s="16">
        <f t="shared" si="7"/>
        <v>0.25</v>
      </c>
    </row>
    <row r="18" spans="1:22" x14ac:dyDescent="0.3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10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8"/>
        <v>0</v>
      </c>
      <c r="M18" s="6"/>
      <c r="N18" s="13">
        <f t="shared" si="9"/>
        <v>0</v>
      </c>
      <c r="O18" s="27"/>
      <c r="P18" s="29">
        <f t="shared" ref="P18:P27" si="11">IF(O18=0,,($O$9-O18)*$O$7*100/$O$9)</f>
        <v>0</v>
      </c>
      <c r="Q18" s="6"/>
      <c r="R18" s="7">
        <f t="shared" si="3"/>
        <v>0</v>
      </c>
      <c r="S18" s="8">
        <f t="shared" si="4"/>
        <v>8</v>
      </c>
      <c r="T18" s="6">
        <f t="shared" si="5"/>
        <v>8</v>
      </c>
      <c r="U18" s="6">
        <f t="shared" si="6"/>
        <v>2</v>
      </c>
      <c r="V18" s="16">
        <f t="shared" si="7"/>
        <v>0.5</v>
      </c>
    </row>
    <row r="19" spans="1:22" x14ac:dyDescent="0.3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10"/>
        <v>0</v>
      </c>
      <c r="G19" s="13"/>
      <c r="H19" s="19">
        <f t="shared" ref="H19:H32" si="12">IF(G19=0,,($G$9-G19)*$G$7*100/$G$9)</f>
        <v>0</v>
      </c>
      <c r="I19" s="13">
        <v>8</v>
      </c>
      <c r="J19" s="19">
        <v>7</v>
      </c>
      <c r="K19" s="13"/>
      <c r="L19" s="19">
        <f t="shared" si="8"/>
        <v>0</v>
      </c>
      <c r="M19" s="6"/>
      <c r="N19" s="13">
        <f t="shared" si="9"/>
        <v>0</v>
      </c>
      <c r="O19" s="27"/>
      <c r="P19" s="29">
        <f t="shared" si="11"/>
        <v>0</v>
      </c>
      <c r="Q19" s="6"/>
      <c r="R19" s="7">
        <f t="shared" si="3"/>
        <v>0</v>
      </c>
      <c r="S19" s="8">
        <f t="shared" si="4"/>
        <v>7</v>
      </c>
      <c r="T19" s="6">
        <f t="shared" si="5"/>
        <v>9</v>
      </c>
      <c r="U19" s="6">
        <f t="shared" si="6"/>
        <v>1</v>
      </c>
      <c r="V19" s="16">
        <f t="shared" si="7"/>
        <v>0.25</v>
      </c>
    </row>
    <row r="20" spans="1:22" x14ac:dyDescent="0.3">
      <c r="A20" s="26">
        <f t="shared" si="0"/>
        <v>10</v>
      </c>
      <c r="B20" s="13" t="s">
        <v>230</v>
      </c>
      <c r="C20" s="13" t="s">
        <v>231</v>
      </c>
      <c r="D20" s="13" t="s">
        <v>68</v>
      </c>
      <c r="E20" s="13"/>
      <c r="F20" s="19">
        <f t="shared" si="10"/>
        <v>0</v>
      </c>
      <c r="G20" s="13"/>
      <c r="H20" s="19">
        <f t="shared" si="12"/>
        <v>0</v>
      </c>
      <c r="I20" s="13">
        <v>11</v>
      </c>
      <c r="J20" s="19">
        <v>4</v>
      </c>
      <c r="K20" s="13">
        <v>11</v>
      </c>
      <c r="L20" s="19">
        <v>3</v>
      </c>
      <c r="M20" s="6"/>
      <c r="N20" s="13">
        <f t="shared" si="9"/>
        <v>0</v>
      </c>
      <c r="O20" s="27"/>
      <c r="P20" s="29">
        <f t="shared" si="11"/>
        <v>0</v>
      </c>
      <c r="Q20" s="6"/>
      <c r="R20" s="7">
        <f t="shared" si="3"/>
        <v>0</v>
      </c>
      <c r="S20" s="8">
        <f t="shared" si="4"/>
        <v>7</v>
      </c>
      <c r="T20" s="6">
        <f t="shared" si="5"/>
        <v>10</v>
      </c>
      <c r="U20" s="6">
        <f t="shared" si="6"/>
        <v>2</v>
      </c>
      <c r="V20" s="16">
        <f t="shared" si="7"/>
        <v>0.5</v>
      </c>
    </row>
    <row r="21" spans="1:22" x14ac:dyDescent="0.3">
      <c r="A21" s="26">
        <f t="shared" si="0"/>
        <v>11</v>
      </c>
      <c r="B21" s="13" t="s">
        <v>316</v>
      </c>
      <c r="C21" s="13" t="s">
        <v>317</v>
      </c>
      <c r="D21" s="13" t="s">
        <v>68</v>
      </c>
      <c r="E21" s="13"/>
      <c r="F21" s="19">
        <f t="shared" si="10"/>
        <v>0</v>
      </c>
      <c r="G21" s="13"/>
      <c r="H21" s="19">
        <f t="shared" si="12"/>
        <v>0</v>
      </c>
      <c r="I21" s="13"/>
      <c r="J21" s="19">
        <f>IF(I21=0,,($I$9-I21)*$I$7*100/$I$9)</f>
        <v>0</v>
      </c>
      <c r="K21" s="13">
        <v>8</v>
      </c>
      <c r="L21" s="19">
        <v>6</v>
      </c>
      <c r="M21" s="6"/>
      <c r="N21" s="13">
        <f t="shared" si="9"/>
        <v>0</v>
      </c>
      <c r="O21" s="13"/>
      <c r="P21" s="29">
        <f t="shared" si="11"/>
        <v>0</v>
      </c>
      <c r="Q21" s="6"/>
      <c r="R21" s="7">
        <f t="shared" si="3"/>
        <v>0</v>
      </c>
      <c r="S21" s="8">
        <f t="shared" si="4"/>
        <v>6</v>
      </c>
      <c r="T21" s="6">
        <f t="shared" si="5"/>
        <v>11</v>
      </c>
      <c r="U21" s="6">
        <f t="shared" si="6"/>
        <v>1</v>
      </c>
      <c r="V21" s="16">
        <f t="shared" si="7"/>
        <v>0.25</v>
      </c>
    </row>
    <row r="22" spans="1:22" x14ac:dyDescent="0.3">
      <c r="A22" s="26">
        <f t="shared" si="0"/>
        <v>12</v>
      </c>
      <c r="B22" s="27" t="s">
        <v>235</v>
      </c>
      <c r="C22" s="27" t="s">
        <v>236</v>
      </c>
      <c r="D22" s="27" t="s">
        <v>68</v>
      </c>
      <c r="E22" s="6"/>
      <c r="F22" s="29">
        <f t="shared" si="10"/>
        <v>0</v>
      </c>
      <c r="G22" s="6"/>
      <c r="H22" s="29">
        <f t="shared" si="12"/>
        <v>0</v>
      </c>
      <c r="I22" s="13">
        <v>13</v>
      </c>
      <c r="J22" s="19">
        <v>2</v>
      </c>
      <c r="K22" s="13">
        <v>10</v>
      </c>
      <c r="L22" s="19">
        <v>4</v>
      </c>
      <c r="M22" s="6"/>
      <c r="N22" s="13"/>
      <c r="O22" s="27"/>
      <c r="P22" s="29">
        <f t="shared" si="11"/>
        <v>0</v>
      </c>
      <c r="Q22" s="6"/>
      <c r="R22" s="7">
        <f>IF(Q21=0,,($Q$9-Q21)*$Q$7*100/$Q$9)</f>
        <v>0</v>
      </c>
      <c r="S22" s="8">
        <f t="shared" si="4"/>
        <v>6</v>
      </c>
      <c r="T22" s="6">
        <f t="shared" si="5"/>
        <v>12</v>
      </c>
      <c r="U22" s="6">
        <f>COUNTA(E22,G22,I22,K22,M22,O22,#REF!)</f>
        <v>3</v>
      </c>
      <c r="V22" s="16">
        <f t="shared" si="7"/>
        <v>0.75</v>
      </c>
    </row>
    <row r="23" spans="1:22" x14ac:dyDescent="0.3">
      <c r="A23" s="26">
        <f t="shared" si="0"/>
        <v>13</v>
      </c>
      <c r="B23" s="13" t="s">
        <v>228</v>
      </c>
      <c r="C23" s="13" t="s">
        <v>229</v>
      </c>
      <c r="D23" s="13" t="s">
        <v>136</v>
      </c>
      <c r="E23" s="13"/>
      <c r="F23" s="19">
        <f t="shared" si="10"/>
        <v>0</v>
      </c>
      <c r="G23" s="13"/>
      <c r="H23" s="19">
        <f t="shared" si="12"/>
        <v>0</v>
      </c>
      <c r="I23" s="13">
        <v>10</v>
      </c>
      <c r="J23" s="19">
        <v>5</v>
      </c>
      <c r="K23" s="13"/>
      <c r="L23" s="19">
        <f>IF(K23=0,,($K$9-K23)*$K$7*100/$K$9)</f>
        <v>0</v>
      </c>
      <c r="M23" s="6"/>
      <c r="N23" s="13">
        <f t="shared" ref="N23:N32" si="13">IF(M23=0,,($M$9-M23)*$M$7*100/$M$9)</f>
        <v>0</v>
      </c>
      <c r="O23" s="6"/>
      <c r="P23" s="29">
        <f t="shared" si="11"/>
        <v>0</v>
      </c>
      <c r="R23" s="7"/>
      <c r="S23" s="8">
        <f t="shared" si="4"/>
        <v>5</v>
      </c>
      <c r="T23" s="6">
        <f t="shared" si="5"/>
        <v>13</v>
      </c>
      <c r="U23" s="6">
        <f>COUNTA(E23,G23,I23,K23,M23,O23,Q22)</f>
        <v>1</v>
      </c>
      <c r="V23" s="16">
        <f t="shared" si="7"/>
        <v>0.25</v>
      </c>
    </row>
    <row r="24" spans="1:22" x14ac:dyDescent="0.3">
      <c r="A24" s="26">
        <f t="shared" si="0"/>
        <v>14</v>
      </c>
      <c r="B24" s="27" t="s">
        <v>232</v>
      </c>
      <c r="C24" s="27" t="s">
        <v>233</v>
      </c>
      <c r="D24" s="27" t="s">
        <v>234</v>
      </c>
      <c r="E24" s="6"/>
      <c r="F24" s="29">
        <f t="shared" si="10"/>
        <v>0</v>
      </c>
      <c r="G24" s="6"/>
      <c r="H24" s="29">
        <f t="shared" si="12"/>
        <v>0</v>
      </c>
      <c r="I24" s="13">
        <v>12</v>
      </c>
      <c r="J24" s="19">
        <v>3</v>
      </c>
      <c r="K24" s="13"/>
      <c r="L24" s="19">
        <f>IF(K24=0,,($K$9-K24)*$K$7*100/$K$9)</f>
        <v>0</v>
      </c>
      <c r="M24" s="6"/>
      <c r="N24" s="13">
        <f t="shared" si="13"/>
        <v>0</v>
      </c>
      <c r="O24" s="27"/>
      <c r="P24" s="29">
        <f t="shared" si="11"/>
        <v>0</v>
      </c>
      <c r="Q24" s="6"/>
      <c r="R24" s="7">
        <f t="shared" ref="R24:R32" si="14">IF(Q24=0,,($Q$9-Q24)*$Q$7*100/$Q$9)</f>
        <v>0</v>
      </c>
      <c r="S24" s="8">
        <f t="shared" si="4"/>
        <v>3</v>
      </c>
      <c r="T24" s="6">
        <f t="shared" si="5"/>
        <v>14</v>
      </c>
      <c r="U24" s="6">
        <f t="shared" si="6"/>
        <v>1</v>
      </c>
      <c r="V24" s="16">
        <f t="shared" si="7"/>
        <v>0.25</v>
      </c>
    </row>
    <row r="25" spans="1:22" x14ac:dyDescent="0.3">
      <c r="A25" s="26">
        <f t="shared" si="0"/>
        <v>15</v>
      </c>
      <c r="B25" s="13" t="s">
        <v>318</v>
      </c>
      <c r="C25" s="13" t="s">
        <v>248</v>
      </c>
      <c r="D25" s="13" t="s">
        <v>68</v>
      </c>
      <c r="E25" s="13"/>
      <c r="F25" s="19">
        <f t="shared" si="10"/>
        <v>0</v>
      </c>
      <c r="G25" s="13"/>
      <c r="H25" s="19">
        <f t="shared" si="12"/>
        <v>0</v>
      </c>
      <c r="I25" s="13"/>
      <c r="J25" s="19">
        <f t="shared" ref="J25:J32" si="15">IF(I25=0,,($I$9-I25)*$I$7*100/$I$9)</f>
        <v>0</v>
      </c>
      <c r="K25" s="13">
        <v>12</v>
      </c>
      <c r="L25" s="19">
        <v>2</v>
      </c>
      <c r="M25" s="6"/>
      <c r="N25" s="13">
        <f t="shared" si="13"/>
        <v>0</v>
      </c>
      <c r="O25" s="27"/>
      <c r="P25" s="29">
        <f t="shared" si="11"/>
        <v>0</v>
      </c>
      <c r="Q25" s="6"/>
      <c r="R25" s="7">
        <f t="shared" si="14"/>
        <v>0</v>
      </c>
      <c r="S25" s="8">
        <f t="shared" si="4"/>
        <v>2</v>
      </c>
      <c r="T25" s="6">
        <f t="shared" si="5"/>
        <v>15</v>
      </c>
      <c r="U25" s="6">
        <f t="shared" si="6"/>
        <v>1</v>
      </c>
      <c r="V25" s="16">
        <f t="shared" si="7"/>
        <v>0.25</v>
      </c>
    </row>
    <row r="26" spans="1:22" x14ac:dyDescent="0.3">
      <c r="A26" s="26">
        <f t="shared" si="0"/>
        <v>16</v>
      </c>
      <c r="B26" s="27"/>
      <c r="C26" s="33"/>
      <c r="D26" s="27"/>
      <c r="E26" s="6"/>
      <c r="F26" s="29">
        <f t="shared" si="10"/>
        <v>0</v>
      </c>
      <c r="G26" s="6"/>
      <c r="H26" s="29">
        <f t="shared" si="12"/>
        <v>0</v>
      </c>
      <c r="I26" s="13"/>
      <c r="J26" s="19">
        <f t="shared" si="15"/>
        <v>0</v>
      </c>
      <c r="K26" s="13"/>
      <c r="L26" s="19">
        <f>IF(K26=0,,($K$9-K26)*$K$7*100/$K$9)</f>
        <v>0</v>
      </c>
      <c r="M26" s="6"/>
      <c r="N26" s="13">
        <f t="shared" si="13"/>
        <v>0</v>
      </c>
      <c r="O26" s="13"/>
      <c r="P26" s="29">
        <f t="shared" si="11"/>
        <v>0</v>
      </c>
      <c r="Q26" s="6"/>
      <c r="R26" s="7">
        <f t="shared" si="14"/>
        <v>0</v>
      </c>
      <c r="S26" s="8">
        <f t="shared" si="4"/>
        <v>0</v>
      </c>
      <c r="T26" s="6">
        <f t="shared" si="5"/>
        <v>16</v>
      </c>
      <c r="U26" s="6">
        <f t="shared" si="6"/>
        <v>0</v>
      </c>
      <c r="V26" s="16">
        <f t="shared" si="7"/>
        <v>0</v>
      </c>
    </row>
    <row r="27" spans="1:22" x14ac:dyDescent="0.3">
      <c r="A27" s="26">
        <f t="shared" si="0"/>
        <v>17</v>
      </c>
      <c r="B27" s="13"/>
      <c r="C27" s="13"/>
      <c r="D27" s="13"/>
      <c r="E27" s="13"/>
      <c r="F27" s="19">
        <f t="shared" si="10"/>
        <v>0</v>
      </c>
      <c r="G27" s="13"/>
      <c r="H27" s="19">
        <f t="shared" si="12"/>
        <v>0</v>
      </c>
      <c r="I27" s="13"/>
      <c r="J27" s="19">
        <f t="shared" si="15"/>
        <v>0</v>
      </c>
      <c r="K27" s="13"/>
      <c r="L27" s="19">
        <f>IF(K27=0,,($K$9-K27)*$K$7*100/$K$9)</f>
        <v>0</v>
      </c>
      <c r="M27" s="6"/>
      <c r="N27" s="13">
        <f t="shared" si="13"/>
        <v>0</v>
      </c>
      <c r="O27" s="6"/>
      <c r="P27" s="29">
        <f t="shared" si="11"/>
        <v>0</v>
      </c>
      <c r="Q27" s="6"/>
      <c r="R27" s="7">
        <f t="shared" si="14"/>
        <v>0</v>
      </c>
      <c r="S27" s="8">
        <f t="shared" si="4"/>
        <v>0</v>
      </c>
      <c r="T27" s="6">
        <f t="shared" si="5"/>
        <v>17</v>
      </c>
      <c r="U27" s="6">
        <f t="shared" si="6"/>
        <v>0</v>
      </c>
      <c r="V27" s="16">
        <f t="shared" si="7"/>
        <v>0</v>
      </c>
    </row>
    <row r="28" spans="1:22" x14ac:dyDescent="0.3">
      <c r="A28" s="26">
        <f t="shared" si="0"/>
        <v>18</v>
      </c>
      <c r="B28" s="13"/>
      <c r="C28" s="13"/>
      <c r="D28" s="13"/>
      <c r="E28" s="13"/>
      <c r="F28" s="19">
        <f t="shared" si="10"/>
        <v>0</v>
      </c>
      <c r="G28" s="13"/>
      <c r="H28" s="19">
        <f t="shared" si="12"/>
        <v>0</v>
      </c>
      <c r="I28" s="13"/>
      <c r="J28" s="19">
        <f t="shared" si="15"/>
        <v>0</v>
      </c>
      <c r="K28" s="13"/>
      <c r="L28" s="19">
        <f>IF(K28=0,,($K$9-K28)*$K$7*100/$K$9)</f>
        <v>0</v>
      </c>
      <c r="M28" s="6"/>
      <c r="N28" s="13">
        <f t="shared" si="13"/>
        <v>0</v>
      </c>
      <c r="O28" s="13"/>
      <c r="P28" s="29"/>
      <c r="Q28" s="6"/>
      <c r="R28" s="7">
        <f t="shared" si="14"/>
        <v>0</v>
      </c>
      <c r="S28" s="8">
        <f t="shared" si="4"/>
        <v>0</v>
      </c>
      <c r="T28" s="6">
        <f t="shared" si="5"/>
        <v>18</v>
      </c>
      <c r="U28" s="6">
        <f t="shared" si="6"/>
        <v>0</v>
      </c>
      <c r="V28" s="16">
        <f t="shared" si="7"/>
        <v>0</v>
      </c>
    </row>
    <row r="29" spans="1:22" x14ac:dyDescent="0.3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2"/>
        <v>0</v>
      </c>
      <c r="I29" s="13"/>
      <c r="J29" s="19">
        <f t="shared" si="15"/>
        <v>0</v>
      </c>
      <c r="K29" s="13"/>
      <c r="L29" s="19">
        <v>0</v>
      </c>
      <c r="M29" s="6"/>
      <c r="N29" s="13">
        <f t="shared" si="13"/>
        <v>0</v>
      </c>
      <c r="O29" s="27"/>
      <c r="P29" s="29">
        <f>IF(O29=0,,($O$9-O29)*$O$7*100/$O$9)</f>
        <v>0</v>
      </c>
      <c r="Q29" s="6"/>
      <c r="R29" s="7">
        <f t="shared" si="14"/>
        <v>0</v>
      </c>
      <c r="S29" s="8">
        <f t="shared" si="4"/>
        <v>0</v>
      </c>
      <c r="T29" s="6">
        <f t="shared" si="5"/>
        <v>19</v>
      </c>
      <c r="U29" s="6">
        <f t="shared" si="6"/>
        <v>0</v>
      </c>
      <c r="V29" s="16">
        <f t="shared" si="7"/>
        <v>0</v>
      </c>
    </row>
    <row r="30" spans="1:22" x14ac:dyDescent="0.3">
      <c r="A30" s="27">
        <f t="shared" si="0"/>
        <v>20</v>
      </c>
      <c r="B30" s="13"/>
      <c r="C30" s="13"/>
      <c r="D30" s="13"/>
      <c r="E30" s="13"/>
      <c r="F30" s="19">
        <f>IF(E30=0,,($E$9-E30)*$E$7*100/$E$9)</f>
        <v>0</v>
      </c>
      <c r="G30" s="13"/>
      <c r="H30" s="19">
        <f t="shared" si="12"/>
        <v>0</v>
      </c>
      <c r="I30" s="13"/>
      <c r="J30" s="19">
        <f t="shared" si="15"/>
        <v>0</v>
      </c>
      <c r="K30" s="13"/>
      <c r="L30" s="19">
        <f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4"/>
        <v>0</v>
      </c>
      <c r="T30" s="6">
        <f t="shared" si="5"/>
        <v>20</v>
      </c>
      <c r="U30" s="6">
        <f t="shared" si="6"/>
        <v>0</v>
      </c>
      <c r="V30" s="16">
        <f t="shared" si="7"/>
        <v>0</v>
      </c>
    </row>
    <row r="31" spans="1:22" x14ac:dyDescent="0.3">
      <c r="A31" s="26">
        <f t="shared" si="0"/>
        <v>21</v>
      </c>
      <c r="B31" s="27"/>
      <c r="C31" s="27"/>
      <c r="D31" s="27"/>
      <c r="E31" s="6"/>
      <c r="F31" s="29">
        <f>IF(E31=0,,($E$9-E31)*$E$7*100/$E$9)</f>
        <v>0</v>
      </c>
      <c r="G31" s="6"/>
      <c r="H31" s="29">
        <f t="shared" si="12"/>
        <v>0</v>
      </c>
      <c r="I31" s="13"/>
      <c r="J31" s="19">
        <f t="shared" si="15"/>
        <v>0</v>
      </c>
      <c r="K31" s="13"/>
      <c r="L31" s="19">
        <f>IF(K31=0,,($K$9-K31)*$K$7*100/$K$9)</f>
        <v>0</v>
      </c>
      <c r="M31" s="6"/>
      <c r="N31" s="13">
        <f t="shared" si="13"/>
        <v>0</v>
      </c>
      <c r="O31" s="13"/>
      <c r="P31" s="29">
        <f>IF(O31=0,,($O$9-O31)*$O$7*100/$O$9)</f>
        <v>0</v>
      </c>
      <c r="Q31" s="6"/>
      <c r="R31" s="7">
        <f t="shared" si="14"/>
        <v>0</v>
      </c>
      <c r="S31" s="8">
        <f t="shared" si="4"/>
        <v>0</v>
      </c>
      <c r="T31" s="6">
        <f t="shared" si="5"/>
        <v>21</v>
      </c>
      <c r="U31" s="6">
        <f t="shared" si="6"/>
        <v>0</v>
      </c>
      <c r="V31" s="16">
        <f t="shared" si="7"/>
        <v>0</v>
      </c>
    </row>
    <row r="32" spans="1:22" x14ac:dyDescent="0.3">
      <c r="A32" s="26">
        <f t="shared" si="0"/>
        <v>22</v>
      </c>
      <c r="B32" s="13"/>
      <c r="C32" s="13"/>
      <c r="D32" s="13"/>
      <c r="E32" s="13"/>
      <c r="F32" s="19">
        <f>IF(E32=0,,($E$9-E32)*$E$7*100/$E$9)</f>
        <v>0</v>
      </c>
      <c r="G32" s="13"/>
      <c r="H32" s="19">
        <f t="shared" si="12"/>
        <v>0</v>
      </c>
      <c r="I32" s="13"/>
      <c r="J32" s="19">
        <f t="shared" si="15"/>
        <v>0</v>
      </c>
      <c r="K32" s="13"/>
      <c r="L32" s="19">
        <f>IF(K32=0,,($K$9-K32)*$K$7*100/$K$9)</f>
        <v>0</v>
      </c>
      <c r="M32" s="6"/>
      <c r="N32" s="13">
        <f t="shared" si="13"/>
        <v>0</v>
      </c>
      <c r="O32" s="13"/>
      <c r="P32" s="29">
        <f>IF(O32=0,,($O$9-O32)*$O$7*100/$O$9)</f>
        <v>0</v>
      </c>
      <c r="Q32" s="6"/>
      <c r="R32" s="7">
        <f t="shared" si="14"/>
        <v>0</v>
      </c>
      <c r="S32" s="8">
        <f t="shared" si="4"/>
        <v>0</v>
      </c>
      <c r="T32" s="6">
        <f t="shared" si="5"/>
        <v>22</v>
      </c>
      <c r="U32" s="6">
        <f t="shared" si="6"/>
        <v>0</v>
      </c>
      <c r="V32" s="16">
        <f t="shared" si="7"/>
        <v>0</v>
      </c>
    </row>
    <row r="33" spans="1:22" x14ac:dyDescent="0.3">
      <c r="A33" s="26">
        <f t="shared" si="0"/>
        <v>23</v>
      </c>
      <c r="B33" s="27"/>
      <c r="C33" s="27"/>
      <c r="D33" s="27"/>
      <c r="E33" s="6"/>
      <c r="F33" s="29">
        <f t="shared" ref="F33:F49" si="16">IF(E33=0,,($E$9-E33)*$E$7*100/$E$9)</f>
        <v>0</v>
      </c>
      <c r="G33" s="6"/>
      <c r="H33" s="29">
        <f t="shared" ref="H33:H40" si="17">IF(G33=0,,($G$9-G33)*$G$7*100/$G$9)</f>
        <v>0</v>
      </c>
      <c r="I33" s="13"/>
      <c r="J33" s="19">
        <f t="shared" ref="J33:J42" si="18">IF(I33=0,,($I$9-I33)*$I$7*100/$I$9)</f>
        <v>0</v>
      </c>
      <c r="K33" s="13"/>
      <c r="L33" s="19">
        <f t="shared" ref="L33:L49" si="19">IF(K33=0,,($K$9-K33)*$K$7*100/$K$9)</f>
        <v>0</v>
      </c>
      <c r="M33" s="6"/>
      <c r="N33" s="13">
        <f t="shared" ref="N33:N49" si="20">IF(M33=0,,($M$9-M33)*$M$7*100/$M$9)</f>
        <v>0</v>
      </c>
      <c r="O33" s="13"/>
      <c r="P33" s="29">
        <f t="shared" ref="P33:P49" si="21">IF(O33=0,,($O$9-O33)*$O$7*100/$O$9)</f>
        <v>0</v>
      </c>
      <c r="Q33" s="6"/>
      <c r="R33" s="7">
        <f t="shared" ref="R33:R49" si="22">IF(Q33=0,,($Q$9-Q33)*$Q$7*100/$Q$9)</f>
        <v>0</v>
      </c>
      <c r="S33" s="8">
        <f t="shared" ref="S33:S56" si="23">SUM(F33+H33+J33+L33+N33+P33+R33)</f>
        <v>0</v>
      </c>
      <c r="T33" s="6">
        <f t="shared" si="5"/>
        <v>23</v>
      </c>
      <c r="U33" s="6">
        <f t="shared" si="6"/>
        <v>0</v>
      </c>
      <c r="V33" s="16">
        <f t="shared" si="7"/>
        <v>0</v>
      </c>
    </row>
    <row r="34" spans="1:22" x14ac:dyDescent="0.3">
      <c r="A34" s="26">
        <f t="shared" si="0"/>
        <v>24</v>
      </c>
      <c r="B34" s="27"/>
      <c r="C34" s="27"/>
      <c r="D34" s="27"/>
      <c r="E34" s="6"/>
      <c r="F34" s="29">
        <f t="shared" si="16"/>
        <v>0</v>
      </c>
      <c r="G34" s="6"/>
      <c r="H34" s="29">
        <f t="shared" si="17"/>
        <v>0</v>
      </c>
      <c r="I34" s="13"/>
      <c r="J34" s="19">
        <f t="shared" si="18"/>
        <v>0</v>
      </c>
      <c r="K34" s="13"/>
      <c r="L34" s="19">
        <f t="shared" si="19"/>
        <v>0</v>
      </c>
      <c r="M34" s="6"/>
      <c r="N34" s="13">
        <f t="shared" si="20"/>
        <v>0</v>
      </c>
      <c r="O34" s="13"/>
      <c r="P34" s="29">
        <f t="shared" si="21"/>
        <v>0</v>
      </c>
      <c r="Q34" s="6"/>
      <c r="R34" s="7">
        <f t="shared" si="22"/>
        <v>0</v>
      </c>
      <c r="S34" s="8">
        <f t="shared" si="23"/>
        <v>0</v>
      </c>
      <c r="T34" s="6">
        <f t="shared" si="5"/>
        <v>24</v>
      </c>
      <c r="U34" s="6">
        <f t="shared" si="6"/>
        <v>0</v>
      </c>
      <c r="V34" s="16">
        <f t="shared" si="7"/>
        <v>0</v>
      </c>
    </row>
    <row r="35" spans="1:22" x14ac:dyDescent="0.3">
      <c r="A35" s="26">
        <f t="shared" si="0"/>
        <v>25</v>
      </c>
      <c r="B35" s="13"/>
      <c r="C35" s="13"/>
      <c r="D35" s="13"/>
      <c r="E35" s="13"/>
      <c r="F35" s="19">
        <f t="shared" si="16"/>
        <v>0</v>
      </c>
      <c r="G35" s="13"/>
      <c r="H35" s="19">
        <f t="shared" si="17"/>
        <v>0</v>
      </c>
      <c r="I35" s="13"/>
      <c r="J35" s="19">
        <f t="shared" si="18"/>
        <v>0</v>
      </c>
      <c r="K35" s="13"/>
      <c r="L35" s="19">
        <f t="shared" si="19"/>
        <v>0</v>
      </c>
      <c r="M35" s="6"/>
      <c r="N35" s="13">
        <f t="shared" si="20"/>
        <v>0</v>
      </c>
      <c r="O35" s="13"/>
      <c r="P35" s="29">
        <f t="shared" si="21"/>
        <v>0</v>
      </c>
      <c r="Q35" s="6"/>
      <c r="R35" s="7">
        <f t="shared" si="22"/>
        <v>0</v>
      </c>
      <c r="S35" s="8">
        <f t="shared" si="23"/>
        <v>0</v>
      </c>
      <c r="T35" s="6">
        <f t="shared" si="5"/>
        <v>25</v>
      </c>
      <c r="U35" s="6">
        <f t="shared" si="6"/>
        <v>0</v>
      </c>
      <c r="V35" s="16">
        <f t="shared" si="7"/>
        <v>0</v>
      </c>
    </row>
    <row r="36" spans="1:22" x14ac:dyDescent="0.3">
      <c r="A36" s="26">
        <f t="shared" si="0"/>
        <v>26</v>
      </c>
      <c r="B36" s="27"/>
      <c r="C36" s="27"/>
      <c r="D36" s="27"/>
      <c r="E36" s="6"/>
      <c r="F36" s="29">
        <f t="shared" si="16"/>
        <v>0</v>
      </c>
      <c r="G36" s="6"/>
      <c r="H36" s="29">
        <f t="shared" si="17"/>
        <v>0</v>
      </c>
      <c r="I36" s="13"/>
      <c r="J36" s="19">
        <f t="shared" si="18"/>
        <v>0</v>
      </c>
      <c r="K36" s="13"/>
      <c r="L36" s="19">
        <f t="shared" si="19"/>
        <v>0</v>
      </c>
      <c r="M36" s="6"/>
      <c r="N36" s="13">
        <f t="shared" si="20"/>
        <v>0</v>
      </c>
      <c r="O36" s="13"/>
      <c r="P36" s="29">
        <f t="shared" si="21"/>
        <v>0</v>
      </c>
      <c r="Q36" s="6"/>
      <c r="R36" s="7">
        <f t="shared" si="22"/>
        <v>0</v>
      </c>
      <c r="S36" s="8">
        <f t="shared" si="23"/>
        <v>0</v>
      </c>
      <c r="T36" s="6">
        <f t="shared" si="5"/>
        <v>26</v>
      </c>
      <c r="U36" s="6">
        <f t="shared" si="6"/>
        <v>0</v>
      </c>
      <c r="V36" s="16">
        <f t="shared" si="7"/>
        <v>0</v>
      </c>
    </row>
    <row r="37" spans="1:22" x14ac:dyDescent="0.3">
      <c r="A37" s="26">
        <f t="shared" si="0"/>
        <v>27</v>
      </c>
      <c r="B37" s="27"/>
      <c r="C37" s="27"/>
      <c r="D37" s="27"/>
      <c r="E37" s="6"/>
      <c r="F37" s="29">
        <f t="shared" si="16"/>
        <v>0</v>
      </c>
      <c r="G37" s="6"/>
      <c r="H37" s="29">
        <f t="shared" si="17"/>
        <v>0</v>
      </c>
      <c r="I37" s="13"/>
      <c r="J37" s="19">
        <f t="shared" si="18"/>
        <v>0</v>
      </c>
      <c r="K37" s="13"/>
      <c r="L37" s="19">
        <f t="shared" si="19"/>
        <v>0</v>
      </c>
      <c r="M37" s="6"/>
      <c r="N37" s="13">
        <f t="shared" si="20"/>
        <v>0</v>
      </c>
      <c r="O37" s="13"/>
      <c r="P37" s="29">
        <f t="shared" si="21"/>
        <v>0</v>
      </c>
      <c r="Q37" s="6"/>
      <c r="R37" s="7">
        <f t="shared" si="22"/>
        <v>0</v>
      </c>
      <c r="S37" s="8">
        <f t="shared" si="23"/>
        <v>0</v>
      </c>
      <c r="T37" s="6">
        <f t="shared" si="5"/>
        <v>27</v>
      </c>
      <c r="U37" s="6">
        <f t="shared" si="6"/>
        <v>0</v>
      </c>
      <c r="V37" s="16">
        <f t="shared" si="7"/>
        <v>0</v>
      </c>
    </row>
    <row r="38" spans="1:22" x14ac:dyDescent="0.3">
      <c r="A38" s="26">
        <f t="shared" si="0"/>
        <v>28</v>
      </c>
      <c r="B38" s="27"/>
      <c r="C38" s="27"/>
      <c r="D38" s="27"/>
      <c r="E38" s="6"/>
      <c r="F38" s="29">
        <f t="shared" si="16"/>
        <v>0</v>
      </c>
      <c r="G38" s="6"/>
      <c r="H38" s="29">
        <f t="shared" si="17"/>
        <v>0</v>
      </c>
      <c r="I38" s="13"/>
      <c r="J38" s="19">
        <f t="shared" si="18"/>
        <v>0</v>
      </c>
      <c r="K38" s="13"/>
      <c r="L38" s="19">
        <f t="shared" si="19"/>
        <v>0</v>
      </c>
      <c r="M38" s="6"/>
      <c r="N38" s="13">
        <f t="shared" si="20"/>
        <v>0</v>
      </c>
      <c r="O38" s="13"/>
      <c r="P38" s="29">
        <f t="shared" si="21"/>
        <v>0</v>
      </c>
      <c r="Q38" s="6"/>
      <c r="R38" s="7">
        <f t="shared" si="22"/>
        <v>0</v>
      </c>
      <c r="S38" s="8">
        <f t="shared" si="23"/>
        <v>0</v>
      </c>
      <c r="T38" s="6">
        <f t="shared" si="5"/>
        <v>28</v>
      </c>
      <c r="U38" s="6">
        <f t="shared" si="6"/>
        <v>0</v>
      </c>
      <c r="V38" s="16">
        <f t="shared" si="7"/>
        <v>0</v>
      </c>
    </row>
    <row r="39" spans="1:22" x14ac:dyDescent="0.3">
      <c r="A39" s="26">
        <f t="shared" si="0"/>
        <v>29</v>
      </c>
      <c r="B39" s="27"/>
      <c r="C39" s="27"/>
      <c r="D39" s="27"/>
      <c r="E39" s="6"/>
      <c r="F39" s="29">
        <f t="shared" si="16"/>
        <v>0</v>
      </c>
      <c r="G39" s="6"/>
      <c r="H39" s="29">
        <f t="shared" si="17"/>
        <v>0</v>
      </c>
      <c r="I39" s="13"/>
      <c r="J39" s="19">
        <f t="shared" si="18"/>
        <v>0</v>
      </c>
      <c r="K39" s="13"/>
      <c r="L39" s="19">
        <f t="shared" si="19"/>
        <v>0</v>
      </c>
      <c r="M39" s="6"/>
      <c r="N39" s="13">
        <f t="shared" si="20"/>
        <v>0</v>
      </c>
      <c r="O39" s="13"/>
      <c r="P39" s="29">
        <f t="shared" si="21"/>
        <v>0</v>
      </c>
      <c r="Q39" s="6"/>
      <c r="R39" s="7">
        <f t="shared" si="22"/>
        <v>0</v>
      </c>
      <c r="S39" s="8">
        <f t="shared" si="23"/>
        <v>0</v>
      </c>
      <c r="T39" s="6">
        <f t="shared" si="5"/>
        <v>29</v>
      </c>
      <c r="U39" s="6">
        <f t="shared" si="6"/>
        <v>0</v>
      </c>
      <c r="V39" s="16">
        <f t="shared" si="7"/>
        <v>0</v>
      </c>
    </row>
    <row r="40" spans="1:22" x14ac:dyDescent="0.3">
      <c r="A40" s="26">
        <f t="shared" si="0"/>
        <v>30</v>
      </c>
      <c r="B40" s="27"/>
      <c r="C40" s="27"/>
      <c r="D40" s="27"/>
      <c r="E40" s="6"/>
      <c r="F40" s="29">
        <f t="shared" si="16"/>
        <v>0</v>
      </c>
      <c r="G40" s="6"/>
      <c r="H40" s="29">
        <f t="shared" si="17"/>
        <v>0</v>
      </c>
      <c r="I40" s="13"/>
      <c r="J40" s="19">
        <f t="shared" si="18"/>
        <v>0</v>
      </c>
      <c r="K40" s="13"/>
      <c r="L40" s="19">
        <f t="shared" si="19"/>
        <v>0</v>
      </c>
      <c r="M40" s="6"/>
      <c r="N40" s="13">
        <f t="shared" si="20"/>
        <v>0</v>
      </c>
      <c r="O40" s="13"/>
      <c r="P40" s="29">
        <f t="shared" si="21"/>
        <v>0</v>
      </c>
      <c r="Q40" s="6"/>
      <c r="R40" s="7">
        <f t="shared" si="22"/>
        <v>0</v>
      </c>
      <c r="S40" s="8">
        <f t="shared" si="23"/>
        <v>0</v>
      </c>
      <c r="T40" s="6">
        <f t="shared" si="5"/>
        <v>30</v>
      </c>
      <c r="U40" s="6">
        <f t="shared" si="6"/>
        <v>0</v>
      </c>
      <c r="V40" s="16">
        <f t="shared" si="7"/>
        <v>0</v>
      </c>
    </row>
    <row r="41" spans="1:22" x14ac:dyDescent="0.3">
      <c r="A41" s="26">
        <f t="shared" si="0"/>
        <v>31</v>
      </c>
      <c r="B41" s="13"/>
      <c r="C41" s="13"/>
      <c r="D41" s="13"/>
      <c r="E41" s="13"/>
      <c r="F41" s="19">
        <f t="shared" si="16"/>
        <v>0</v>
      </c>
      <c r="G41" s="13"/>
      <c r="H41" s="19"/>
      <c r="I41" s="13"/>
      <c r="J41" s="19">
        <f t="shared" si="18"/>
        <v>0</v>
      </c>
      <c r="K41" s="13"/>
      <c r="L41" s="19">
        <f t="shared" si="19"/>
        <v>0</v>
      </c>
      <c r="M41" s="6"/>
      <c r="N41" s="13">
        <f t="shared" si="20"/>
        <v>0</v>
      </c>
      <c r="O41" s="13"/>
      <c r="P41" s="29">
        <f t="shared" si="21"/>
        <v>0</v>
      </c>
      <c r="Q41" s="6"/>
      <c r="R41" s="7">
        <f t="shared" si="22"/>
        <v>0</v>
      </c>
      <c r="S41" s="8">
        <f t="shared" si="23"/>
        <v>0</v>
      </c>
      <c r="T41" s="6">
        <f t="shared" si="5"/>
        <v>31</v>
      </c>
      <c r="U41" s="6">
        <f t="shared" si="6"/>
        <v>0</v>
      </c>
      <c r="V41" s="16">
        <f t="shared" si="7"/>
        <v>0</v>
      </c>
    </row>
    <row r="42" spans="1:22" x14ac:dyDescent="0.3">
      <c r="A42" s="26">
        <f t="shared" si="0"/>
        <v>32</v>
      </c>
      <c r="B42" s="27"/>
      <c r="C42" s="27"/>
      <c r="D42" s="27"/>
      <c r="E42" s="6"/>
      <c r="F42" s="29">
        <f t="shared" si="16"/>
        <v>0</v>
      </c>
      <c r="G42" s="6"/>
      <c r="H42" s="29">
        <f t="shared" ref="H42:H49" si="24">IF(G42=0,,($G$9-G42)*$G$7*100/$G$9)</f>
        <v>0</v>
      </c>
      <c r="I42" s="13"/>
      <c r="J42" s="19">
        <f t="shared" si="18"/>
        <v>0</v>
      </c>
      <c r="K42" s="13"/>
      <c r="L42" s="19">
        <f t="shared" si="19"/>
        <v>0</v>
      </c>
      <c r="M42" s="6"/>
      <c r="N42" s="13">
        <f t="shared" si="20"/>
        <v>0</v>
      </c>
      <c r="O42" s="13"/>
      <c r="P42" s="29">
        <f t="shared" si="21"/>
        <v>0</v>
      </c>
      <c r="Q42" s="6"/>
      <c r="R42" s="7">
        <f t="shared" si="22"/>
        <v>0</v>
      </c>
      <c r="S42" s="8">
        <f t="shared" si="23"/>
        <v>0</v>
      </c>
      <c r="T42" s="6">
        <f t="shared" si="5"/>
        <v>32</v>
      </c>
      <c r="U42" s="6">
        <f t="shared" si="6"/>
        <v>0</v>
      </c>
      <c r="V42" s="16">
        <f t="shared" si="7"/>
        <v>0</v>
      </c>
    </row>
    <row r="43" spans="1:22" x14ac:dyDescent="0.3">
      <c r="A43" s="26">
        <f t="shared" si="0"/>
        <v>33</v>
      </c>
      <c r="B43" s="6"/>
      <c r="C43" s="6"/>
      <c r="D43" s="6"/>
      <c r="E43" s="6"/>
      <c r="F43" s="29">
        <f t="shared" si="16"/>
        <v>0</v>
      </c>
      <c r="G43" s="6"/>
      <c r="H43" s="29">
        <f t="shared" si="24"/>
        <v>0</v>
      </c>
      <c r="I43" s="13"/>
      <c r="J43" s="19">
        <f t="shared" ref="J43:J49" si="25">IF(I43=0,,($K$9-I43)*$K$7*100/$K$9)</f>
        <v>0</v>
      </c>
      <c r="K43" s="13"/>
      <c r="L43" s="19">
        <f t="shared" si="19"/>
        <v>0</v>
      </c>
      <c r="M43" s="6"/>
      <c r="N43" s="13">
        <f t="shared" si="20"/>
        <v>0</v>
      </c>
      <c r="O43" s="13"/>
      <c r="P43" s="29">
        <f t="shared" si="21"/>
        <v>0</v>
      </c>
      <c r="Q43" s="6"/>
      <c r="R43" s="7">
        <f t="shared" si="22"/>
        <v>0</v>
      </c>
      <c r="S43" s="8">
        <f t="shared" si="23"/>
        <v>0</v>
      </c>
      <c r="T43" s="6">
        <f t="shared" si="5"/>
        <v>33</v>
      </c>
      <c r="U43" s="6">
        <f t="shared" si="6"/>
        <v>0</v>
      </c>
      <c r="V43" s="16">
        <f t="shared" si="7"/>
        <v>0</v>
      </c>
    </row>
    <row r="44" spans="1:22" x14ac:dyDescent="0.3">
      <c r="A44" s="26">
        <f t="shared" si="0"/>
        <v>34</v>
      </c>
      <c r="B44" s="6"/>
      <c r="C44" s="6"/>
      <c r="D44" s="6"/>
      <c r="E44" s="6"/>
      <c r="F44" s="29">
        <f t="shared" si="16"/>
        <v>0</v>
      </c>
      <c r="G44" s="6"/>
      <c r="H44" s="29">
        <f t="shared" si="24"/>
        <v>0</v>
      </c>
      <c r="I44" s="13"/>
      <c r="J44" s="19">
        <f t="shared" si="25"/>
        <v>0</v>
      </c>
      <c r="K44" s="6"/>
      <c r="L44" s="19">
        <f t="shared" si="19"/>
        <v>0</v>
      </c>
      <c r="M44" s="6"/>
      <c r="N44" s="13">
        <f t="shared" si="20"/>
        <v>0</v>
      </c>
      <c r="O44" s="13"/>
      <c r="P44" s="29">
        <f t="shared" si="21"/>
        <v>0</v>
      </c>
      <c r="Q44" s="6"/>
      <c r="R44" s="7">
        <f t="shared" si="22"/>
        <v>0</v>
      </c>
      <c r="S44" s="8">
        <f t="shared" si="23"/>
        <v>0</v>
      </c>
      <c r="T44" s="6">
        <f t="shared" si="5"/>
        <v>34</v>
      </c>
      <c r="U44" s="6">
        <f t="shared" si="6"/>
        <v>0</v>
      </c>
      <c r="V44" s="16">
        <f t="shared" si="7"/>
        <v>0</v>
      </c>
    </row>
    <row r="45" spans="1:22" x14ac:dyDescent="0.3">
      <c r="A45" s="26">
        <f t="shared" si="0"/>
        <v>35</v>
      </c>
      <c r="B45" s="6"/>
      <c r="C45" s="6"/>
      <c r="D45" s="6"/>
      <c r="E45" s="6"/>
      <c r="F45" s="29">
        <f t="shared" si="16"/>
        <v>0</v>
      </c>
      <c r="G45" s="6"/>
      <c r="H45" s="29">
        <f t="shared" si="24"/>
        <v>0</v>
      </c>
      <c r="I45" s="13"/>
      <c r="J45" s="19">
        <f t="shared" si="25"/>
        <v>0</v>
      </c>
      <c r="K45" s="6"/>
      <c r="L45" s="19">
        <f t="shared" si="19"/>
        <v>0</v>
      </c>
      <c r="M45" s="6"/>
      <c r="N45" s="13">
        <f t="shared" si="20"/>
        <v>0</v>
      </c>
      <c r="O45" s="13"/>
      <c r="P45" s="29">
        <f t="shared" si="21"/>
        <v>0</v>
      </c>
      <c r="Q45" s="6"/>
      <c r="R45" s="7">
        <f t="shared" si="22"/>
        <v>0</v>
      </c>
      <c r="S45" s="8">
        <f t="shared" si="23"/>
        <v>0</v>
      </c>
      <c r="T45" s="6">
        <f t="shared" si="5"/>
        <v>35</v>
      </c>
      <c r="U45" s="6">
        <f t="shared" si="6"/>
        <v>0</v>
      </c>
      <c r="V45" s="16">
        <f t="shared" si="7"/>
        <v>0</v>
      </c>
    </row>
    <row r="46" spans="1:22" x14ac:dyDescent="0.3">
      <c r="A46" s="26">
        <f t="shared" si="0"/>
        <v>36</v>
      </c>
      <c r="B46" s="6"/>
      <c r="C46" s="6"/>
      <c r="D46" s="6"/>
      <c r="E46" s="6"/>
      <c r="F46" s="29">
        <f t="shared" si="16"/>
        <v>0</v>
      </c>
      <c r="G46" s="6"/>
      <c r="H46" s="29">
        <f t="shared" si="24"/>
        <v>0</v>
      </c>
      <c r="I46" s="13"/>
      <c r="J46" s="19">
        <f t="shared" si="25"/>
        <v>0</v>
      </c>
      <c r="K46" s="6"/>
      <c r="L46" s="19">
        <f t="shared" si="19"/>
        <v>0</v>
      </c>
      <c r="M46" s="6"/>
      <c r="N46" s="13">
        <f t="shared" si="20"/>
        <v>0</v>
      </c>
      <c r="O46" s="13"/>
      <c r="P46" s="29">
        <f t="shared" si="21"/>
        <v>0</v>
      </c>
      <c r="Q46" s="6"/>
      <c r="R46" s="7">
        <f t="shared" si="22"/>
        <v>0</v>
      </c>
      <c r="S46" s="8">
        <f t="shared" si="23"/>
        <v>0</v>
      </c>
      <c r="T46" s="6">
        <f t="shared" si="5"/>
        <v>36</v>
      </c>
      <c r="U46" s="6">
        <f t="shared" si="6"/>
        <v>0</v>
      </c>
      <c r="V46" s="16">
        <f t="shared" si="7"/>
        <v>0</v>
      </c>
    </row>
    <row r="47" spans="1:22" x14ac:dyDescent="0.3">
      <c r="A47" s="26">
        <f t="shared" si="0"/>
        <v>37</v>
      </c>
      <c r="B47" s="6"/>
      <c r="C47" s="6"/>
      <c r="D47" s="6"/>
      <c r="E47" s="6"/>
      <c r="F47" s="29">
        <f t="shared" si="16"/>
        <v>0</v>
      </c>
      <c r="G47" s="6"/>
      <c r="H47" s="29">
        <f t="shared" si="24"/>
        <v>0</v>
      </c>
      <c r="I47" s="13"/>
      <c r="J47" s="19">
        <f t="shared" si="25"/>
        <v>0</v>
      </c>
      <c r="K47" s="6"/>
      <c r="L47" s="19">
        <f t="shared" si="19"/>
        <v>0</v>
      </c>
      <c r="M47" s="6"/>
      <c r="N47" s="13">
        <f t="shared" si="20"/>
        <v>0</v>
      </c>
      <c r="O47" s="13"/>
      <c r="P47" s="29">
        <f t="shared" si="21"/>
        <v>0</v>
      </c>
      <c r="Q47" s="6"/>
      <c r="R47" s="7">
        <f t="shared" si="22"/>
        <v>0</v>
      </c>
      <c r="S47" s="8">
        <f t="shared" si="23"/>
        <v>0</v>
      </c>
      <c r="T47" s="6">
        <f t="shared" si="5"/>
        <v>37</v>
      </c>
      <c r="U47" s="6">
        <f t="shared" si="6"/>
        <v>0</v>
      </c>
      <c r="V47" s="16">
        <f t="shared" si="7"/>
        <v>0</v>
      </c>
    </row>
    <row r="48" spans="1:22" x14ac:dyDescent="0.3">
      <c r="A48" s="26">
        <f t="shared" si="0"/>
        <v>38</v>
      </c>
      <c r="B48" s="6"/>
      <c r="C48" s="6"/>
      <c r="D48" s="6"/>
      <c r="E48" s="6"/>
      <c r="F48" s="29">
        <f t="shared" si="16"/>
        <v>0</v>
      </c>
      <c r="G48" s="6"/>
      <c r="H48" s="29">
        <f t="shared" si="24"/>
        <v>0</v>
      </c>
      <c r="I48" s="6"/>
      <c r="J48" s="29">
        <f t="shared" si="25"/>
        <v>0</v>
      </c>
      <c r="K48" s="6"/>
      <c r="L48" s="19">
        <f t="shared" si="19"/>
        <v>0</v>
      </c>
      <c r="M48" s="6"/>
      <c r="N48" s="13">
        <f t="shared" si="20"/>
        <v>0</v>
      </c>
      <c r="O48" s="13"/>
      <c r="P48" s="29">
        <f t="shared" si="21"/>
        <v>0</v>
      </c>
      <c r="Q48" s="6"/>
      <c r="R48" s="7">
        <f t="shared" si="22"/>
        <v>0</v>
      </c>
      <c r="S48" s="8">
        <f t="shared" si="23"/>
        <v>0</v>
      </c>
      <c r="T48" s="6">
        <f t="shared" si="5"/>
        <v>38</v>
      </c>
      <c r="U48" s="6">
        <f t="shared" si="6"/>
        <v>0</v>
      </c>
      <c r="V48" s="16">
        <f t="shared" si="7"/>
        <v>0</v>
      </c>
    </row>
    <row r="49" spans="1:22" x14ac:dyDescent="0.3">
      <c r="A49" s="26">
        <f t="shared" si="0"/>
        <v>39</v>
      </c>
      <c r="B49" s="6"/>
      <c r="C49" s="6"/>
      <c r="D49" s="6"/>
      <c r="E49" s="6"/>
      <c r="F49" s="29">
        <f t="shared" si="16"/>
        <v>0</v>
      </c>
      <c r="G49" s="6"/>
      <c r="H49" s="29">
        <f t="shared" si="24"/>
        <v>0</v>
      </c>
      <c r="I49" s="6"/>
      <c r="J49" s="29">
        <f t="shared" si="25"/>
        <v>0</v>
      </c>
      <c r="K49" s="6"/>
      <c r="L49" s="19">
        <f t="shared" si="19"/>
        <v>0</v>
      </c>
      <c r="M49" s="6"/>
      <c r="N49" s="13">
        <f t="shared" si="20"/>
        <v>0</v>
      </c>
      <c r="O49" s="13"/>
      <c r="P49" s="29">
        <f t="shared" si="21"/>
        <v>0</v>
      </c>
      <c r="Q49" s="6"/>
      <c r="R49" s="7">
        <f t="shared" si="22"/>
        <v>0</v>
      </c>
      <c r="S49" s="8">
        <f t="shared" si="23"/>
        <v>0</v>
      </c>
      <c r="T49" s="6">
        <f t="shared" si="5"/>
        <v>39</v>
      </c>
      <c r="U49" s="6">
        <f t="shared" si="6"/>
        <v>0</v>
      </c>
      <c r="V49" s="16">
        <f t="shared" si="7"/>
        <v>0</v>
      </c>
    </row>
    <row r="50" spans="1:22" x14ac:dyDescent="0.3">
      <c r="A50" s="26">
        <f t="shared" si="0"/>
        <v>40</v>
      </c>
      <c r="B50" s="6"/>
      <c r="C50" s="6"/>
      <c r="D50" s="6"/>
      <c r="E50" s="6"/>
      <c r="F50" s="29">
        <f t="shared" ref="F50:F56" si="26">IF(E50=0,,($E$9-E50)*$E$7*100/$E$9)</f>
        <v>0</v>
      </c>
      <c r="G50" s="6"/>
      <c r="H50" s="29">
        <f t="shared" ref="H50:H56" si="27">IF(G50=0,,($G$9-G50)*$G$7*100/$G$9)</f>
        <v>0</v>
      </c>
      <c r="I50" s="6"/>
      <c r="J50" s="29">
        <f t="shared" ref="J50:J56" si="28">IF(I50=0,,($K$9-I50)*$K$7*100/$K$9)</f>
        <v>0</v>
      </c>
      <c r="K50" s="6"/>
      <c r="L50" s="19">
        <f t="shared" ref="L50:L56" si="29">IF(K50=0,,($K$9-K50)*$K$7*100/$K$9)</f>
        <v>0</v>
      </c>
      <c r="M50" s="6"/>
      <c r="N50" s="13">
        <f t="shared" ref="N50:N56" si="30">IF(M50=0,,($M$9-M50)*$M$7*100/$M$9)</f>
        <v>0</v>
      </c>
      <c r="O50" s="6"/>
      <c r="P50" s="29">
        <f t="shared" ref="P50:P53" si="31">IF(O50=0,,($O$9-O50)*$O$7*100/$O$9)</f>
        <v>0</v>
      </c>
      <c r="Q50" s="6"/>
      <c r="R50" s="7">
        <f t="shared" ref="R50:R56" si="32">IF(Q50=0,,($Q$9-Q50)*$Q$7*100/$Q$9)</f>
        <v>0</v>
      </c>
      <c r="S50" s="8">
        <f t="shared" si="23"/>
        <v>0</v>
      </c>
      <c r="T50" s="6">
        <f t="shared" si="5"/>
        <v>40</v>
      </c>
      <c r="U50" s="6">
        <f t="shared" si="6"/>
        <v>0</v>
      </c>
      <c r="V50" s="16">
        <f t="shared" si="7"/>
        <v>0</v>
      </c>
    </row>
    <row r="51" spans="1:22" x14ac:dyDescent="0.3">
      <c r="A51" s="26">
        <f t="shared" si="0"/>
        <v>41</v>
      </c>
      <c r="B51" s="6"/>
      <c r="C51" s="6"/>
      <c r="D51" s="6"/>
      <c r="E51" s="6"/>
      <c r="F51" s="29">
        <f t="shared" si="26"/>
        <v>0</v>
      </c>
      <c r="G51" s="6"/>
      <c r="H51" s="29">
        <f t="shared" si="27"/>
        <v>0</v>
      </c>
      <c r="I51" s="6"/>
      <c r="J51" s="29">
        <f t="shared" si="28"/>
        <v>0</v>
      </c>
      <c r="K51" s="6"/>
      <c r="L51" s="19">
        <f t="shared" si="29"/>
        <v>0</v>
      </c>
      <c r="M51" s="6"/>
      <c r="N51" s="13">
        <f t="shared" si="30"/>
        <v>0</v>
      </c>
      <c r="O51" s="6"/>
      <c r="P51" s="29">
        <f t="shared" si="31"/>
        <v>0</v>
      </c>
      <c r="Q51" s="6"/>
      <c r="R51" s="7">
        <f t="shared" si="32"/>
        <v>0</v>
      </c>
      <c r="S51" s="8">
        <f t="shared" si="23"/>
        <v>0</v>
      </c>
      <c r="T51" s="6">
        <f t="shared" si="5"/>
        <v>41</v>
      </c>
      <c r="U51" s="6">
        <f t="shared" si="6"/>
        <v>0</v>
      </c>
      <c r="V51" s="16">
        <f t="shared" si="7"/>
        <v>0</v>
      </c>
    </row>
    <row r="52" spans="1:22" x14ac:dyDescent="0.3">
      <c r="A52" s="26">
        <f t="shared" si="0"/>
        <v>42</v>
      </c>
      <c r="B52" s="6"/>
      <c r="C52" s="6"/>
      <c r="D52" s="6"/>
      <c r="E52" s="6"/>
      <c r="F52" s="29">
        <f t="shared" si="26"/>
        <v>0</v>
      </c>
      <c r="G52" s="6"/>
      <c r="H52" s="29">
        <f t="shared" si="27"/>
        <v>0</v>
      </c>
      <c r="I52" s="6"/>
      <c r="J52" s="29">
        <f t="shared" si="28"/>
        <v>0</v>
      </c>
      <c r="K52" s="6"/>
      <c r="L52" s="19">
        <f t="shared" si="29"/>
        <v>0</v>
      </c>
      <c r="M52" s="6"/>
      <c r="N52" s="13">
        <f t="shared" si="30"/>
        <v>0</v>
      </c>
      <c r="O52" s="6"/>
      <c r="P52" s="29">
        <f t="shared" si="31"/>
        <v>0</v>
      </c>
      <c r="Q52" s="6"/>
      <c r="R52" s="7">
        <f t="shared" si="32"/>
        <v>0</v>
      </c>
      <c r="S52" s="8">
        <f t="shared" si="23"/>
        <v>0</v>
      </c>
      <c r="T52" s="6">
        <f t="shared" si="5"/>
        <v>42</v>
      </c>
      <c r="U52" s="6">
        <f t="shared" si="6"/>
        <v>0</v>
      </c>
      <c r="V52" s="16">
        <f t="shared" si="7"/>
        <v>0</v>
      </c>
    </row>
    <row r="53" spans="1:22" x14ac:dyDescent="0.3">
      <c r="A53" s="26">
        <f t="shared" si="0"/>
        <v>43</v>
      </c>
      <c r="B53" s="6"/>
      <c r="C53" s="6"/>
      <c r="D53" s="6"/>
      <c r="E53" s="6"/>
      <c r="F53" s="29">
        <f t="shared" si="26"/>
        <v>0</v>
      </c>
      <c r="G53" s="6"/>
      <c r="H53" s="29">
        <f t="shared" si="27"/>
        <v>0</v>
      </c>
      <c r="I53" s="6"/>
      <c r="J53" s="29">
        <f t="shared" si="28"/>
        <v>0</v>
      </c>
      <c r="K53" s="6"/>
      <c r="L53" s="19">
        <f t="shared" si="29"/>
        <v>0</v>
      </c>
      <c r="M53" s="6"/>
      <c r="N53" s="13">
        <f t="shared" si="30"/>
        <v>0</v>
      </c>
      <c r="O53" s="6"/>
      <c r="P53" s="29">
        <f t="shared" si="31"/>
        <v>0</v>
      </c>
      <c r="Q53" s="6"/>
      <c r="R53" s="7">
        <f t="shared" si="32"/>
        <v>0</v>
      </c>
      <c r="S53" s="8">
        <f t="shared" si="23"/>
        <v>0</v>
      </c>
      <c r="T53" s="6">
        <f t="shared" si="5"/>
        <v>43</v>
      </c>
      <c r="U53" s="6">
        <f t="shared" si="6"/>
        <v>0</v>
      </c>
      <c r="V53" s="16">
        <f t="shared" si="7"/>
        <v>0</v>
      </c>
    </row>
    <row r="54" spans="1:22" x14ac:dyDescent="0.3">
      <c r="A54" s="27">
        <f t="shared" si="0"/>
        <v>44</v>
      </c>
      <c r="B54" s="6"/>
      <c r="C54" s="6"/>
      <c r="D54" s="6"/>
      <c r="E54" s="6"/>
      <c r="F54" s="29">
        <f t="shared" si="26"/>
        <v>0</v>
      </c>
      <c r="G54" s="6"/>
      <c r="H54" s="29">
        <f t="shared" si="27"/>
        <v>0</v>
      </c>
      <c r="I54" s="6"/>
      <c r="J54" s="29">
        <f t="shared" si="28"/>
        <v>0</v>
      </c>
      <c r="K54" s="6"/>
      <c r="L54" s="19">
        <f t="shared" si="29"/>
        <v>0</v>
      </c>
      <c r="M54" s="6"/>
      <c r="N54" s="13">
        <f t="shared" si="30"/>
        <v>0</v>
      </c>
      <c r="O54" s="6"/>
      <c r="P54" s="29">
        <f t="shared" ref="P54:P56" si="33">IF(O54=0,,($O$9-O54)*$O$7*100/$O$9)</f>
        <v>0</v>
      </c>
      <c r="Q54" s="6"/>
      <c r="R54" s="7">
        <f t="shared" si="32"/>
        <v>0</v>
      </c>
      <c r="S54" s="8">
        <f t="shared" si="23"/>
        <v>0</v>
      </c>
      <c r="T54" s="6">
        <f t="shared" si="5"/>
        <v>44</v>
      </c>
      <c r="U54" s="6">
        <f t="shared" si="6"/>
        <v>0</v>
      </c>
      <c r="V54" s="16">
        <f t="shared" si="7"/>
        <v>0</v>
      </c>
    </row>
    <row r="55" spans="1:22" x14ac:dyDescent="0.3">
      <c r="A55" s="5">
        <f t="shared" si="0"/>
        <v>45</v>
      </c>
      <c r="B55" s="6"/>
      <c r="C55" s="6"/>
      <c r="D55" s="6"/>
      <c r="E55" s="6"/>
      <c r="F55" s="29">
        <f t="shared" si="26"/>
        <v>0</v>
      </c>
      <c r="G55" s="6"/>
      <c r="H55" s="29">
        <f t="shared" si="27"/>
        <v>0</v>
      </c>
      <c r="I55" s="6"/>
      <c r="J55" s="29">
        <f t="shared" si="28"/>
        <v>0</v>
      </c>
      <c r="K55" s="6"/>
      <c r="L55" s="19">
        <f t="shared" si="29"/>
        <v>0</v>
      </c>
      <c r="M55" s="6"/>
      <c r="N55" s="13">
        <f t="shared" si="30"/>
        <v>0</v>
      </c>
      <c r="O55" s="6"/>
      <c r="P55" s="29">
        <f t="shared" si="33"/>
        <v>0</v>
      </c>
      <c r="Q55" s="6"/>
      <c r="R55" s="7">
        <f t="shared" si="32"/>
        <v>0</v>
      </c>
      <c r="S55" s="8">
        <f t="shared" si="23"/>
        <v>0</v>
      </c>
      <c r="T55" s="6">
        <f t="shared" si="5"/>
        <v>45</v>
      </c>
      <c r="U55" s="6">
        <f t="shared" si="6"/>
        <v>0</v>
      </c>
      <c r="V55" s="16">
        <f t="shared" si="7"/>
        <v>0</v>
      </c>
    </row>
    <row r="56" spans="1:22" x14ac:dyDescent="0.3">
      <c r="A56" s="5">
        <f t="shared" si="0"/>
        <v>46</v>
      </c>
      <c r="B56" s="6"/>
      <c r="C56" s="6"/>
      <c r="D56" s="6"/>
      <c r="E56" s="6"/>
      <c r="F56" s="29">
        <f t="shared" si="26"/>
        <v>0</v>
      </c>
      <c r="G56" s="6"/>
      <c r="H56" s="29">
        <f t="shared" si="27"/>
        <v>0</v>
      </c>
      <c r="I56" s="6"/>
      <c r="J56" s="29">
        <f t="shared" si="28"/>
        <v>0</v>
      </c>
      <c r="K56" s="6"/>
      <c r="L56" s="19">
        <f t="shared" si="29"/>
        <v>0</v>
      </c>
      <c r="M56" s="6"/>
      <c r="N56" s="13">
        <f t="shared" si="30"/>
        <v>0</v>
      </c>
      <c r="O56" s="6"/>
      <c r="P56" s="29">
        <f t="shared" si="33"/>
        <v>0</v>
      </c>
      <c r="Q56" s="6"/>
      <c r="R56" s="7">
        <f t="shared" si="32"/>
        <v>0</v>
      </c>
      <c r="S56" s="8">
        <f t="shared" si="23"/>
        <v>0</v>
      </c>
      <c r="T56" s="6">
        <f t="shared" si="5"/>
        <v>46</v>
      </c>
      <c r="U56" s="6">
        <f t="shared" si="6"/>
        <v>0</v>
      </c>
      <c r="V56" s="16">
        <f t="shared" si="7"/>
        <v>0</v>
      </c>
    </row>
    <row r="57" spans="1:22" x14ac:dyDescent="0.3">
      <c r="A57" s="39" t="s">
        <v>11</v>
      </c>
      <c r="B57" s="39"/>
      <c r="C57" s="40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3">
      <c r="A58" s="45" t="s">
        <v>19</v>
      </c>
      <c r="B58" s="45"/>
      <c r="C58" s="45"/>
      <c r="E58" s="15">
        <f>E57/$G$2</f>
        <v>0.13333333333333333</v>
      </c>
      <c r="G58" s="15">
        <f>G57/$G$2</f>
        <v>6.6666666666666666E-2</v>
      </c>
      <c r="I58" s="15">
        <f>I57/$G$2</f>
        <v>0.8666666666666667</v>
      </c>
      <c r="K58" s="15">
        <f>K57/$G$2</f>
        <v>0.4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32">
    <sortCondition descending="1" ref="S11:S32"/>
    <sortCondition ref="B11:B32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6" width="11.4414062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.2" x14ac:dyDescent="0.6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x14ac:dyDescent="0.3">
      <c r="E2" s="44" t="s">
        <v>15</v>
      </c>
      <c r="F2" s="44"/>
      <c r="G2" s="14">
        <f>COUNTA(B11:B24)</f>
        <v>9</v>
      </c>
    </row>
    <row r="3" spans="1:20" x14ac:dyDescent="0.3">
      <c r="B3" s="2"/>
      <c r="E3" s="44" t="s">
        <v>17</v>
      </c>
      <c r="F3" s="44"/>
      <c r="G3" s="14">
        <f>COUNTA(E8:P8)</f>
        <v>3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109</v>
      </c>
      <c r="F6" s="35"/>
      <c r="G6" s="35" t="s">
        <v>173</v>
      </c>
      <c r="H6" s="35"/>
      <c r="I6" s="35" t="s">
        <v>315</v>
      </c>
      <c r="J6" s="35"/>
      <c r="K6" s="35"/>
      <c r="L6" s="35"/>
      <c r="M6" s="36"/>
      <c r="N6" s="37"/>
      <c r="O6" s="35"/>
      <c r="P6" s="35"/>
    </row>
    <row r="7" spans="1:20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</row>
    <row r="8" spans="1:20" x14ac:dyDescent="0.3">
      <c r="D8" s="1" t="s">
        <v>1</v>
      </c>
      <c r="E8" s="38">
        <v>45935</v>
      </c>
      <c r="F8" s="38"/>
      <c r="G8" s="52">
        <v>45984</v>
      </c>
      <c r="H8" s="53"/>
      <c r="I8" s="52">
        <v>46004</v>
      </c>
      <c r="J8" s="53"/>
      <c r="K8" s="52"/>
      <c r="L8" s="53"/>
      <c r="M8" s="52"/>
      <c r="N8" s="53"/>
      <c r="O8" s="38"/>
      <c r="P8" s="38"/>
    </row>
    <row r="9" spans="1:20" x14ac:dyDescent="0.3">
      <c r="D9" s="1" t="s">
        <v>2</v>
      </c>
      <c r="E9" s="35">
        <v>4</v>
      </c>
      <c r="F9" s="35"/>
      <c r="G9" s="36">
        <v>8</v>
      </c>
      <c r="H9" s="37"/>
      <c r="I9" s="36">
        <v>10</v>
      </c>
      <c r="J9" s="37"/>
      <c r="K9" s="36"/>
      <c r="L9" s="37"/>
      <c r="M9" s="36"/>
      <c r="N9" s="37"/>
      <c r="O9" s="35"/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4</v>
      </c>
      <c r="G11" s="13">
        <v>1</v>
      </c>
      <c r="H11" s="19">
        <v>8</v>
      </c>
      <c r="I11" s="6">
        <v>3</v>
      </c>
      <c r="J11" s="7">
        <v>8</v>
      </c>
      <c r="K11" s="6"/>
      <c r="L11" s="7">
        <f t="shared" ref="L11:L21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1" si="3">IF(O11=0,,($O$9-O11)*$O$7*100/$O$9)</f>
        <v>0</v>
      </c>
      <c r="Q11" s="8">
        <f t="shared" ref="Q11:Q21" si="4">N11+J11+L11+F11+H11</f>
        <v>20</v>
      </c>
      <c r="R11" s="6">
        <f t="shared" ref="R11:R24" si="5">ROW(B11)-10</f>
        <v>1</v>
      </c>
      <c r="S11" s="6">
        <f>COUNTA(E11,G11,I11,K11,M11,#REF!,O11)</f>
        <v>4</v>
      </c>
      <c r="T11" s="16">
        <f t="shared" ref="T11:T23" si="6">S11/$G$3</f>
        <v>1.3333333333333333</v>
      </c>
    </row>
    <row r="12" spans="1:20" x14ac:dyDescent="0.3">
      <c r="A12" s="5">
        <f t="shared" si="0"/>
        <v>2</v>
      </c>
      <c r="B12" s="13" t="s">
        <v>237</v>
      </c>
      <c r="C12" s="13" t="s">
        <v>238</v>
      </c>
      <c r="D12" s="13" t="s">
        <v>68</v>
      </c>
      <c r="E12" s="13"/>
      <c r="F12" s="13">
        <f>IF(E12=0,,($E$9-E12)*$E$7*100/$E$9)</f>
        <v>0</v>
      </c>
      <c r="G12" s="13">
        <v>2</v>
      </c>
      <c r="H12" s="19">
        <v>7</v>
      </c>
      <c r="I12" s="6">
        <v>1</v>
      </c>
      <c r="J12" s="7">
        <v>10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17</v>
      </c>
      <c r="R12" s="6">
        <f t="shared" si="5"/>
        <v>2</v>
      </c>
      <c r="S12" s="6">
        <f>COUNTA(E12,G12,I12,K12,M12,#REF!,O12)</f>
        <v>3</v>
      </c>
      <c r="T12" s="16">
        <f t="shared" si="6"/>
        <v>1</v>
      </c>
    </row>
    <row r="13" spans="1:20" x14ac:dyDescent="0.3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14</v>
      </c>
      <c r="R13" s="6">
        <f t="shared" si="5"/>
        <v>3</v>
      </c>
      <c r="S13" s="6">
        <f>COUNTA(E13,G13,I13,K13,M13,#REF!,O13)</f>
        <v>3</v>
      </c>
      <c r="T13" s="16">
        <f t="shared" si="6"/>
        <v>1</v>
      </c>
    </row>
    <row r="14" spans="1:20" x14ac:dyDescent="0.3">
      <c r="A14" s="5">
        <f t="shared" si="0"/>
        <v>4</v>
      </c>
      <c r="B14" s="13" t="s">
        <v>117</v>
      </c>
      <c r="C14" s="13" t="s">
        <v>118</v>
      </c>
      <c r="D14" s="13" t="s">
        <v>112</v>
      </c>
      <c r="E14" s="13">
        <v>2</v>
      </c>
      <c r="F14" s="13">
        <v>3</v>
      </c>
      <c r="G14" s="13"/>
      <c r="H14" s="19"/>
      <c r="I14" s="6">
        <v>7</v>
      </c>
      <c r="J14" s="7">
        <v>5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8</v>
      </c>
      <c r="R14" s="6">
        <f t="shared" si="5"/>
        <v>4</v>
      </c>
      <c r="S14" s="6">
        <f>COUNTA(E14,G14,I14,K14,M14,#REF!,O14)</f>
        <v>3</v>
      </c>
      <c r="T14" s="16">
        <f t="shared" si="6"/>
        <v>1</v>
      </c>
    </row>
    <row r="15" spans="1:20" x14ac:dyDescent="0.3">
      <c r="A15" s="5">
        <f t="shared" si="0"/>
        <v>5</v>
      </c>
      <c r="B15" s="13" t="s">
        <v>241</v>
      </c>
      <c r="C15" s="13" t="s">
        <v>242</v>
      </c>
      <c r="D15" s="13" t="s">
        <v>68</v>
      </c>
      <c r="E15" s="13"/>
      <c r="F15" s="13"/>
      <c r="G15" s="13">
        <v>5</v>
      </c>
      <c r="H15" s="19">
        <v>4</v>
      </c>
      <c r="I15" s="6">
        <v>8</v>
      </c>
      <c r="J15" s="7">
        <v>4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8</v>
      </c>
      <c r="R15" s="6">
        <f t="shared" si="5"/>
        <v>5</v>
      </c>
      <c r="S15" s="6">
        <f>COUNTA(E15,G15,I15,K15,M15,#REF!,O15)</f>
        <v>3</v>
      </c>
      <c r="T15" s="16">
        <f t="shared" si="6"/>
        <v>1</v>
      </c>
    </row>
    <row r="16" spans="1:20" x14ac:dyDescent="0.3">
      <c r="A16" s="5">
        <f t="shared" si="0"/>
        <v>6</v>
      </c>
      <c r="B16" s="13" t="s">
        <v>119</v>
      </c>
      <c r="C16" s="13" t="s">
        <v>120</v>
      </c>
      <c r="D16" s="13" t="s">
        <v>75</v>
      </c>
      <c r="E16" s="13">
        <v>3</v>
      </c>
      <c r="F16" s="13">
        <v>2</v>
      </c>
      <c r="G16" s="13">
        <v>6</v>
      </c>
      <c r="H16" s="19">
        <v>3</v>
      </c>
      <c r="I16" s="6">
        <v>10</v>
      </c>
      <c r="J16" s="7">
        <v>2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7</v>
      </c>
      <c r="R16" s="6">
        <f t="shared" si="5"/>
        <v>6</v>
      </c>
      <c r="S16" s="6">
        <f>COUNTA(E16,G16,I16,K16,M16,#REF!,O16)</f>
        <v>4</v>
      </c>
      <c r="T16" s="16">
        <f t="shared" si="6"/>
        <v>1.3333333333333333</v>
      </c>
    </row>
    <row r="17" spans="1:20" x14ac:dyDescent="0.3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6</v>
      </c>
      <c r="R17" s="6">
        <f t="shared" si="5"/>
        <v>7</v>
      </c>
      <c r="S17" s="6">
        <f>COUNTA(E17,G17,I17,K17,M17,#REF!,O17)</f>
        <v>3</v>
      </c>
      <c r="T17" s="16">
        <f t="shared" si="6"/>
        <v>1</v>
      </c>
    </row>
    <row r="18" spans="1:20" x14ac:dyDescent="0.3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>IF(E18=0,,($E$9-E18)*$E$7*100/$E$9)</f>
        <v>0</v>
      </c>
      <c r="G18" s="13">
        <v>7</v>
      </c>
      <c r="H18" s="19">
        <v>2</v>
      </c>
      <c r="I18" s="6">
        <v>9</v>
      </c>
      <c r="J18" s="7">
        <v>3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5</v>
      </c>
      <c r="R18" s="6">
        <f t="shared" si="5"/>
        <v>8</v>
      </c>
      <c r="S18" s="6">
        <f>COUNTA(E18,G18,I18,K18,M18,#REF!,O18)</f>
        <v>3</v>
      </c>
      <c r="T18" s="16">
        <f t="shared" si="6"/>
        <v>1</v>
      </c>
    </row>
    <row r="19" spans="1:20" x14ac:dyDescent="0.3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>IF(E19=0,,($E$9-E19)*$E$7*100/$E$9)</f>
        <v>0</v>
      </c>
      <c r="G19" s="13">
        <v>8</v>
      </c>
      <c r="H19" s="19">
        <v>1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0.66666666666666663</v>
      </c>
    </row>
    <row r="20" spans="1:20" x14ac:dyDescent="0.3">
      <c r="A20" s="5">
        <f t="shared" si="0"/>
        <v>10</v>
      </c>
      <c r="B20" s="13"/>
      <c r="C20" s="13"/>
      <c r="D20" s="13"/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0.33333333333333331</v>
      </c>
    </row>
    <row r="21" spans="1:20" x14ac:dyDescent="0.3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0.33333333333333331</v>
      </c>
    </row>
    <row r="22" spans="1:20" x14ac:dyDescent="0.3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 t="shared" ref="L22" si="7">IF(K22=0,,($K$9-K22)*$K$7*100/$K$9)</f>
        <v>0</v>
      </c>
      <c r="M22" s="6"/>
      <c r="N22" s="6">
        <f t="shared" ref="N22:N23" si="8">IF(M22=0,,($M$9-M22)*$M$7*100/$M$9)</f>
        <v>0</v>
      </c>
      <c r="O22" s="6"/>
      <c r="P22" s="7">
        <f t="shared" ref="P22" si="9">IF(O22=0,,($O$9-O22)*$O$7*100/$O$9)</f>
        <v>0</v>
      </c>
      <c r="Q22" s="8">
        <f t="shared" ref="Q22" si="10">N22+J22+L22+F22+H22</f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0.33333333333333331</v>
      </c>
    </row>
    <row r="23" spans="1:20" x14ac:dyDescent="0.3">
      <c r="A23" s="5">
        <f t="shared" si="0"/>
        <v>13</v>
      </c>
      <c r="B23" s="13"/>
      <c r="C23" s="13"/>
      <c r="D23" s="13"/>
      <c r="E23" s="13"/>
      <c r="F23" s="13">
        <f t="shared" ref="F23" si="11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12">IF(I23=0,,($I$9-I23)*$I$7*100/$I$9)</f>
        <v>0</v>
      </c>
      <c r="K23" s="6"/>
      <c r="L23" s="7">
        <f t="shared" ref="L23" si="13">IF(K23=0,,($K$9-K23)*$K$7*100/$K$9)</f>
        <v>0</v>
      </c>
      <c r="M23" s="6"/>
      <c r="N23" s="6">
        <f t="shared" si="8"/>
        <v>0</v>
      </c>
      <c r="O23" s="6"/>
      <c r="P23" s="7">
        <f t="shared" ref="P23" si="14">IF(O23=0,,($O$9-O23)*$O$7*100/$O$9)</f>
        <v>0</v>
      </c>
      <c r="Q23" s="8">
        <f t="shared" ref="Q23" si="15">N23+J23+L23+F23+H23</f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0.33333333333333331</v>
      </c>
    </row>
    <row r="24" spans="1:20" x14ac:dyDescent="0.3">
      <c r="A24" s="5">
        <f t="shared" ref="A24" si="16">R24</f>
        <v>14</v>
      </c>
      <c r="B24" s="6"/>
      <c r="C24" s="6"/>
      <c r="D24" s="6"/>
      <c r="E24" s="6"/>
      <c r="F24" s="6">
        <f t="shared" ref="F24" si="17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8">IF(I24=0,,($I$9-I24)*$I$7*100/$I$9)</f>
        <v>0</v>
      </c>
      <c r="K24" s="6"/>
      <c r="L24" s="7">
        <f t="shared" ref="L24" si="19">IF(K24=0,,($K$9-K24)*$K$7*100/$K$9)</f>
        <v>0</v>
      </c>
      <c r="M24" s="6"/>
      <c r="N24" s="6">
        <f t="shared" ref="N24" si="20">IF(M24=0,,($M$9-M24)*$M$7*100/$M$9)</f>
        <v>0</v>
      </c>
      <c r="O24" s="6"/>
      <c r="P24" s="7">
        <f t="shared" ref="P24" si="21">IF(O24=0,,($O$9-O24)*$O$7*100/$O$9)</f>
        <v>0</v>
      </c>
      <c r="Q24" s="8">
        <f t="shared" ref="Q24" si="22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23">S24/$G$3</f>
        <v>0.33333333333333331</v>
      </c>
    </row>
    <row r="25" spans="1:20" x14ac:dyDescent="0.3">
      <c r="A25" s="39" t="s">
        <v>11</v>
      </c>
      <c r="B25" s="39"/>
      <c r="C25" s="40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3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0.77777777777777779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1">
    <sortCondition descending="1" ref="Q11:Q21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8" ht="31.2" x14ac:dyDescent="0.6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3">
      <c r="E2" s="44" t="s">
        <v>16</v>
      </c>
      <c r="F2" s="44"/>
      <c r="G2" s="14">
        <f>COUNTA(B11:B46)</f>
        <v>16</v>
      </c>
    </row>
    <row r="3" spans="1:18" x14ac:dyDescent="0.3">
      <c r="B3" s="2"/>
      <c r="E3" s="44" t="s">
        <v>17</v>
      </c>
      <c r="F3" s="44"/>
      <c r="G3" s="14">
        <f>COUNTA(E8:L8)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35" t="s">
        <v>173</v>
      </c>
      <c r="F6" s="35"/>
      <c r="G6" s="36" t="s">
        <v>280</v>
      </c>
      <c r="H6" s="37"/>
      <c r="I6" s="35"/>
      <c r="J6" s="35"/>
      <c r="K6" s="35"/>
      <c r="L6" s="35"/>
      <c r="M6" s="35"/>
      <c r="N6" s="35"/>
    </row>
    <row r="7" spans="1:18" x14ac:dyDescent="0.3">
      <c r="D7" s="1" t="s">
        <v>10</v>
      </c>
      <c r="E7" s="36">
        <v>2</v>
      </c>
      <c r="F7" s="37"/>
      <c r="G7" s="36">
        <v>2</v>
      </c>
      <c r="H7" s="37"/>
      <c r="I7" s="36"/>
      <c r="J7" s="37"/>
      <c r="K7" s="36"/>
      <c r="L7" s="37"/>
      <c r="M7" s="36"/>
      <c r="N7" s="37"/>
    </row>
    <row r="8" spans="1:18" x14ac:dyDescent="0.3">
      <c r="D8" s="1" t="s">
        <v>1</v>
      </c>
      <c r="E8" s="52">
        <v>45984</v>
      </c>
      <c r="F8" s="53"/>
      <c r="G8" s="52">
        <v>45997</v>
      </c>
      <c r="H8" s="53"/>
      <c r="I8" s="38"/>
      <c r="J8" s="38"/>
      <c r="K8" s="38"/>
      <c r="L8" s="38"/>
      <c r="M8" s="38"/>
      <c r="N8" s="38"/>
    </row>
    <row r="9" spans="1:18" x14ac:dyDescent="0.3">
      <c r="D9" s="1" t="s">
        <v>2</v>
      </c>
      <c r="E9" s="35">
        <v>8</v>
      </c>
      <c r="F9" s="35"/>
      <c r="G9" s="36">
        <v>15</v>
      </c>
      <c r="H9" s="37"/>
      <c r="I9" s="35"/>
      <c r="J9" s="35"/>
      <c r="K9" s="35"/>
      <c r="L9" s="35"/>
      <c r="M9" s="35"/>
      <c r="N9" s="35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/>
      <c r="J11" s="7"/>
      <c r="K11" s="6"/>
      <c r="L11" s="7"/>
      <c r="M11" s="6"/>
      <c r="N11" s="7"/>
      <c r="O11" s="8">
        <f t="shared" ref="O11:O27" si="0">F11+H11+J11+L11+N11</f>
        <v>22</v>
      </c>
      <c r="P11" s="6">
        <f t="shared" ref="P11:P46" si="1">ROW(B11)-10</f>
        <v>1</v>
      </c>
      <c r="Q11" s="6">
        <f t="shared" ref="Q11:Q46" si="2">COUNTA(E11,G11,I11,K11)</f>
        <v>2</v>
      </c>
      <c r="R11" s="16">
        <f t="shared" ref="R11:R46" si="3">Q11/$G$3</f>
        <v>1</v>
      </c>
    </row>
    <row r="12" spans="1:18" x14ac:dyDescent="0.3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>
        <v>1</v>
      </c>
      <c r="H12" s="6">
        <v>15</v>
      </c>
      <c r="I12" s="13"/>
      <c r="J12" s="7"/>
      <c r="K12" s="6"/>
      <c r="L12" s="7"/>
      <c r="M12" s="6"/>
      <c r="N12" s="7"/>
      <c r="O12" s="8">
        <f t="shared" si="0"/>
        <v>22</v>
      </c>
      <c r="P12" s="6">
        <f t="shared" si="1"/>
        <v>2</v>
      </c>
      <c r="Q12" s="6">
        <f t="shared" si="2"/>
        <v>2</v>
      </c>
      <c r="R12" s="16">
        <f t="shared" si="3"/>
        <v>1</v>
      </c>
    </row>
    <row r="13" spans="1:18" x14ac:dyDescent="0.3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/>
      <c r="J13" s="7"/>
      <c r="K13" s="6"/>
      <c r="L13" s="7"/>
      <c r="M13" s="6"/>
      <c r="N13" s="7"/>
      <c r="O13" s="8">
        <f t="shared" si="0"/>
        <v>18</v>
      </c>
      <c r="P13" s="6">
        <f t="shared" si="1"/>
        <v>3</v>
      </c>
      <c r="Q13" s="6">
        <f t="shared" si="2"/>
        <v>2</v>
      </c>
      <c r="R13" s="16">
        <f t="shared" si="3"/>
        <v>1</v>
      </c>
    </row>
    <row r="14" spans="1:18" x14ac:dyDescent="0.3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>
        <v>3</v>
      </c>
      <c r="H14" s="6">
        <v>13</v>
      </c>
      <c r="I14" s="13"/>
      <c r="J14" s="7"/>
      <c r="K14" s="6"/>
      <c r="L14" s="7"/>
      <c r="M14" s="6"/>
      <c r="N14" s="7"/>
      <c r="O14" s="8">
        <f t="shared" si="0"/>
        <v>18</v>
      </c>
      <c r="P14" s="6">
        <f t="shared" si="1"/>
        <v>4</v>
      </c>
      <c r="Q14" s="6">
        <f t="shared" si="2"/>
        <v>2</v>
      </c>
      <c r="R14" s="16">
        <f t="shared" si="3"/>
        <v>1</v>
      </c>
    </row>
    <row r="15" spans="1:18" x14ac:dyDescent="0.3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/>
      <c r="J15" s="7"/>
      <c r="K15" s="6"/>
      <c r="L15" s="7"/>
      <c r="M15" s="6"/>
      <c r="N15" s="7"/>
      <c r="O15" s="8">
        <f t="shared" si="0"/>
        <v>12</v>
      </c>
      <c r="P15" s="6">
        <f t="shared" si="1"/>
        <v>5</v>
      </c>
      <c r="Q15" s="6">
        <f t="shared" si="2"/>
        <v>2</v>
      </c>
      <c r="R15" s="16">
        <f t="shared" si="3"/>
        <v>1</v>
      </c>
    </row>
    <row r="16" spans="1:18" x14ac:dyDescent="0.3">
      <c r="A16" s="22">
        <v>6</v>
      </c>
      <c r="B16" s="27" t="s">
        <v>281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0.5</v>
      </c>
    </row>
    <row r="17" spans="1:18" x14ac:dyDescent="0.3">
      <c r="A17" s="22">
        <v>7</v>
      </c>
      <c r="B17" s="27" t="s">
        <v>282</v>
      </c>
      <c r="C17" s="27" t="s">
        <v>283</v>
      </c>
      <c r="D17" s="27" t="s">
        <v>284</v>
      </c>
      <c r="E17" s="27"/>
      <c r="F17" s="29"/>
      <c r="G17" s="6">
        <v>7</v>
      </c>
      <c r="H17" s="6">
        <v>9</v>
      </c>
      <c r="I17" s="13"/>
      <c r="J17" s="7"/>
      <c r="K17" s="6"/>
      <c r="L17" s="7"/>
      <c r="M17" s="6"/>
      <c r="N17" s="7"/>
      <c r="O17" s="8">
        <f t="shared" si="0"/>
        <v>9</v>
      </c>
      <c r="P17" s="6">
        <f t="shared" si="1"/>
        <v>7</v>
      </c>
      <c r="Q17" s="6">
        <f t="shared" si="2"/>
        <v>1</v>
      </c>
      <c r="R17" s="16">
        <f t="shared" si="3"/>
        <v>0.5</v>
      </c>
    </row>
    <row r="18" spans="1:18" x14ac:dyDescent="0.3">
      <c r="A18" s="22">
        <v>8</v>
      </c>
      <c r="B18" s="27" t="s">
        <v>285</v>
      </c>
      <c r="C18" s="27" t="s">
        <v>286</v>
      </c>
      <c r="D18" s="27" t="s">
        <v>54</v>
      </c>
      <c r="E18" s="6"/>
      <c r="F18" s="7"/>
      <c r="G18" s="6">
        <v>8</v>
      </c>
      <c r="H18" s="6">
        <v>8</v>
      </c>
      <c r="I18" s="13"/>
      <c r="J18" s="7"/>
      <c r="K18" s="6"/>
      <c r="L18" s="7"/>
      <c r="M18" s="6"/>
      <c r="N18" s="7"/>
      <c r="O18" s="8">
        <f t="shared" si="0"/>
        <v>8</v>
      </c>
      <c r="P18" s="6">
        <f t="shared" si="1"/>
        <v>8</v>
      </c>
      <c r="Q18" s="6">
        <f t="shared" si="2"/>
        <v>1</v>
      </c>
      <c r="R18" s="16">
        <f t="shared" si="3"/>
        <v>0.5</v>
      </c>
    </row>
    <row r="19" spans="1:18" x14ac:dyDescent="0.3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1</v>
      </c>
    </row>
    <row r="20" spans="1:18" x14ac:dyDescent="0.3">
      <c r="A20" s="22">
        <v>10</v>
      </c>
      <c r="B20" s="27" t="s">
        <v>287</v>
      </c>
      <c r="C20" s="27" t="s">
        <v>288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0.5</v>
      </c>
    </row>
    <row r="21" spans="1:18" x14ac:dyDescent="0.3">
      <c r="A21" s="22">
        <v>11</v>
      </c>
      <c r="B21" s="27" t="s">
        <v>289</v>
      </c>
      <c r="C21" s="27" t="s">
        <v>290</v>
      </c>
      <c r="D21" s="27" t="s">
        <v>54</v>
      </c>
      <c r="E21" s="13"/>
      <c r="F21" s="19"/>
      <c r="G21" s="6">
        <v>10</v>
      </c>
      <c r="H21" s="6">
        <v>6</v>
      </c>
      <c r="I21" s="13"/>
      <c r="J21" s="7"/>
      <c r="K21" s="6"/>
      <c r="L21" s="7"/>
      <c r="M21" s="6"/>
      <c r="N21" s="7"/>
      <c r="O21" s="8">
        <f t="shared" si="0"/>
        <v>6</v>
      </c>
      <c r="P21" s="6">
        <f t="shared" si="1"/>
        <v>11</v>
      </c>
      <c r="Q21" s="6">
        <f t="shared" si="2"/>
        <v>1</v>
      </c>
      <c r="R21" s="16">
        <f t="shared" si="3"/>
        <v>0.5</v>
      </c>
    </row>
    <row r="22" spans="1:18" x14ac:dyDescent="0.3">
      <c r="A22" s="22">
        <v>12</v>
      </c>
      <c r="B22" s="27" t="s">
        <v>291</v>
      </c>
      <c r="C22" s="27" t="s">
        <v>292</v>
      </c>
      <c r="D22" s="27" t="s">
        <v>54</v>
      </c>
      <c r="E22" s="13"/>
      <c r="F22" s="19"/>
      <c r="G22" s="6">
        <v>11</v>
      </c>
      <c r="H22" s="6">
        <v>5</v>
      </c>
      <c r="I22" s="13"/>
      <c r="J22" s="7"/>
      <c r="K22" s="6"/>
      <c r="L22" s="7"/>
      <c r="M22" s="6"/>
      <c r="N22" s="7"/>
      <c r="O22" s="8">
        <f t="shared" si="0"/>
        <v>5</v>
      </c>
      <c r="P22" s="6">
        <f t="shared" si="1"/>
        <v>12</v>
      </c>
      <c r="Q22" s="6">
        <f t="shared" si="2"/>
        <v>1</v>
      </c>
      <c r="R22" s="16">
        <f t="shared" si="3"/>
        <v>0.5</v>
      </c>
    </row>
    <row r="23" spans="1:18" x14ac:dyDescent="0.3">
      <c r="A23" s="22">
        <v>13</v>
      </c>
      <c r="B23" s="27" t="s">
        <v>110</v>
      </c>
      <c r="C23" s="27" t="s">
        <v>255</v>
      </c>
      <c r="D23" s="27" t="s">
        <v>125</v>
      </c>
      <c r="E23" s="13">
        <v>5</v>
      </c>
      <c r="F23" s="19">
        <v>4</v>
      </c>
      <c r="G23" s="6"/>
      <c r="H23" s="6"/>
      <c r="I23" s="13"/>
      <c r="J23" s="7"/>
      <c r="K23" s="6"/>
      <c r="L23" s="7"/>
      <c r="M23" s="6"/>
      <c r="N23" s="7"/>
      <c r="O23" s="8">
        <f t="shared" si="0"/>
        <v>4</v>
      </c>
      <c r="P23" s="6">
        <f t="shared" si="1"/>
        <v>13</v>
      </c>
      <c r="Q23" s="6">
        <f t="shared" si="2"/>
        <v>1</v>
      </c>
      <c r="R23" s="16">
        <f t="shared" si="3"/>
        <v>0.5</v>
      </c>
    </row>
    <row r="24" spans="1:18" x14ac:dyDescent="0.3">
      <c r="A24" s="22">
        <v>14</v>
      </c>
      <c r="B24" s="27" t="s">
        <v>293</v>
      </c>
      <c r="C24" s="27" t="s">
        <v>229</v>
      </c>
      <c r="D24" s="27" t="s">
        <v>93</v>
      </c>
      <c r="E24" s="13"/>
      <c r="F24" s="19"/>
      <c r="G24" s="6">
        <v>13</v>
      </c>
      <c r="H24" s="6">
        <v>3</v>
      </c>
      <c r="I24" s="13"/>
      <c r="J24" s="7"/>
      <c r="K24" s="6"/>
      <c r="L24" s="7"/>
      <c r="M24" s="6"/>
      <c r="N24" s="7"/>
      <c r="O24" s="8">
        <f t="shared" si="0"/>
        <v>3</v>
      </c>
      <c r="P24" s="6">
        <f t="shared" si="1"/>
        <v>14</v>
      </c>
      <c r="Q24" s="6">
        <f t="shared" si="2"/>
        <v>1</v>
      </c>
      <c r="R24" s="16">
        <f t="shared" si="3"/>
        <v>0.5</v>
      </c>
    </row>
    <row r="25" spans="1:18" x14ac:dyDescent="0.3">
      <c r="A25" s="22">
        <v>15</v>
      </c>
      <c r="B25" s="27" t="s">
        <v>294</v>
      </c>
      <c r="C25" s="27" t="s">
        <v>295</v>
      </c>
      <c r="D25" s="27" t="s">
        <v>54</v>
      </c>
      <c r="E25" s="13"/>
      <c r="F25" s="19"/>
      <c r="G25" s="6">
        <v>14</v>
      </c>
      <c r="H25" s="6">
        <v>2</v>
      </c>
      <c r="I25" s="13"/>
      <c r="J25" s="7"/>
      <c r="K25" s="6"/>
      <c r="L25" s="7"/>
      <c r="M25" s="6"/>
      <c r="N25" s="7"/>
      <c r="O25" s="8">
        <f t="shared" si="0"/>
        <v>2</v>
      </c>
      <c r="P25" s="6">
        <f t="shared" si="1"/>
        <v>15</v>
      </c>
      <c r="Q25" s="6">
        <f t="shared" si="2"/>
        <v>1</v>
      </c>
      <c r="R25" s="16">
        <f t="shared" si="3"/>
        <v>0.5</v>
      </c>
    </row>
    <row r="26" spans="1:18" x14ac:dyDescent="0.3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1</v>
      </c>
      <c r="P26" s="6">
        <f t="shared" si="1"/>
        <v>16</v>
      </c>
      <c r="Q26" s="6">
        <f t="shared" si="2"/>
        <v>1</v>
      </c>
      <c r="R26" s="16">
        <f t="shared" si="3"/>
        <v>0.5</v>
      </c>
    </row>
    <row r="27" spans="1:18" x14ac:dyDescent="0.3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3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ref="O28:O34" si="4">F28+H28+J28+L28+N28</f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3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4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3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4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3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3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3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3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3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3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5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3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5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3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5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3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5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3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5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3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5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3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5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3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5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3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5"/>
        <v>0</v>
      </c>
      <c r="P44" s="6">
        <f t="shared" si="1"/>
        <v>34</v>
      </c>
      <c r="Q44" s="6"/>
      <c r="R44" s="16"/>
    </row>
    <row r="45" spans="1:18" x14ac:dyDescent="0.3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5"/>
        <v>0</v>
      </c>
      <c r="P45" s="6">
        <f t="shared" si="1"/>
        <v>35</v>
      </c>
      <c r="Q45" s="6"/>
      <c r="R45" s="16"/>
    </row>
    <row r="46" spans="1:18" x14ac:dyDescent="0.3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5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3">
      <c r="A47" s="39" t="s">
        <v>11</v>
      </c>
      <c r="B47" s="39"/>
      <c r="C47" s="40"/>
      <c r="E47">
        <f>COUNTA(E11:E46)</f>
        <v>8</v>
      </c>
      <c r="G47">
        <f>COUNTA(G11:G46)</f>
        <v>14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3">
      <c r="A48" s="45" t="s">
        <v>19</v>
      </c>
      <c r="B48" s="45"/>
      <c r="C48" s="45"/>
      <c r="E48" s="15">
        <f>E47/$G$2</f>
        <v>0.5</v>
      </c>
      <c r="G48" s="15">
        <f>G47/$G$2</f>
        <v>0.875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3">
      <c r="K65" t="s">
        <v>22</v>
      </c>
    </row>
    <row r="66" spans="11:11" x14ac:dyDescent="0.3">
      <c r="K66" t="s">
        <v>23</v>
      </c>
    </row>
    <row r="67" spans="11:11" x14ac:dyDescent="0.3">
      <c r="K67" t="s">
        <v>24</v>
      </c>
    </row>
    <row r="68" spans="11:11" x14ac:dyDescent="0.3">
      <c r="K68" t="s">
        <v>25</v>
      </c>
    </row>
  </sheetData>
  <sortState xmlns:xlrd2="http://schemas.microsoft.com/office/spreadsheetml/2017/richdata2" ref="B11:O27">
    <sortCondition descending="1" ref="O11:O27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20" sqref="I20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3">
      <c r="E2" s="44" t="s">
        <v>15</v>
      </c>
      <c r="F2" s="44"/>
      <c r="G2" s="14">
        <f>COUNTA(B11:B23)</f>
        <v>3</v>
      </c>
    </row>
    <row r="3" spans="1:18" x14ac:dyDescent="0.3">
      <c r="B3" s="2"/>
      <c r="E3" s="44" t="s">
        <v>17</v>
      </c>
      <c r="F3" s="44"/>
      <c r="G3" s="14">
        <f>COUNTA(E8:J8)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46" t="s">
        <v>173</v>
      </c>
      <c r="F6" s="46"/>
      <c r="G6" s="46" t="s">
        <v>296</v>
      </c>
      <c r="H6" s="46"/>
      <c r="I6" s="46"/>
      <c r="J6" s="46"/>
      <c r="K6" s="48"/>
      <c r="L6" s="49"/>
      <c r="M6" s="48"/>
      <c r="N6" s="49"/>
    </row>
    <row r="7" spans="1:18" x14ac:dyDescent="0.3">
      <c r="D7" s="1" t="s">
        <v>10</v>
      </c>
      <c r="E7" s="48">
        <v>2</v>
      </c>
      <c r="F7" s="49"/>
      <c r="G7" s="48">
        <v>2</v>
      </c>
      <c r="H7" s="49"/>
      <c r="I7" s="48"/>
      <c r="J7" s="49"/>
      <c r="K7" s="48"/>
      <c r="L7" s="49"/>
      <c r="M7" s="48"/>
      <c r="N7" s="49"/>
    </row>
    <row r="8" spans="1:18" x14ac:dyDescent="0.3">
      <c r="D8" s="1" t="s">
        <v>1</v>
      </c>
      <c r="E8" s="50">
        <v>45984</v>
      </c>
      <c r="F8" s="51"/>
      <c r="G8" s="47">
        <v>45997</v>
      </c>
      <c r="H8" s="47"/>
      <c r="I8" s="47"/>
      <c r="J8" s="47"/>
      <c r="K8" s="50"/>
      <c r="L8" s="51"/>
      <c r="M8" s="50"/>
      <c r="N8" s="51"/>
    </row>
    <row r="9" spans="1:18" x14ac:dyDescent="0.3">
      <c r="D9" s="1" t="s">
        <v>2</v>
      </c>
      <c r="E9" s="46">
        <v>2</v>
      </c>
      <c r="F9" s="46"/>
      <c r="G9" s="46">
        <v>1</v>
      </c>
      <c r="H9" s="46"/>
      <c r="I9" s="46"/>
      <c r="J9" s="46"/>
      <c r="K9" s="48"/>
      <c r="L9" s="49"/>
      <c r="M9" s="48"/>
      <c r="N9" s="4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16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0.5</v>
      </c>
    </row>
    <row r="12" spans="1:18" x14ac:dyDescent="0.3">
      <c r="A12" s="5">
        <f t="shared" si="0"/>
        <v>2</v>
      </c>
      <c r="B12" s="27" t="s">
        <v>297</v>
      </c>
      <c r="C12" s="27" t="s">
        <v>298</v>
      </c>
      <c r="D12" s="27" t="s">
        <v>54</v>
      </c>
      <c r="E12" s="6"/>
      <c r="F12" s="7"/>
      <c r="G12" s="27">
        <v>1</v>
      </c>
      <c r="H12" s="7">
        <v>2</v>
      </c>
      <c r="I12" s="6"/>
      <c r="J12" s="7"/>
      <c r="K12" s="6"/>
      <c r="L12" s="7"/>
      <c r="M12" s="27"/>
      <c r="N12" s="7"/>
      <c r="O12" s="8">
        <f t="shared" si="1"/>
        <v>2</v>
      </c>
      <c r="P12" s="6">
        <f t="shared" si="2"/>
        <v>2</v>
      </c>
      <c r="Q12" s="6">
        <f t="shared" si="3"/>
        <v>1</v>
      </c>
      <c r="R12" s="16">
        <f t="shared" si="4"/>
        <v>0.5</v>
      </c>
    </row>
    <row r="13" spans="1:18" x14ac:dyDescent="0.3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 t="shared" si="1"/>
        <v>1</v>
      </c>
      <c r="P13" s="6">
        <f t="shared" si="2"/>
        <v>3</v>
      </c>
      <c r="Q13" s="6">
        <f t="shared" si="3"/>
        <v>1</v>
      </c>
      <c r="R13" s="16">
        <f t="shared" si="4"/>
        <v>0.5</v>
      </c>
    </row>
    <row r="14" spans="1:18" x14ac:dyDescent="0.3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3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3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3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3">
      <c r="A24" s="39" t="s">
        <v>11</v>
      </c>
      <c r="B24" s="39"/>
      <c r="C24" s="40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0</v>
      </c>
      <c r="M24">
        <f>COUNTA(K11:K23)</f>
        <v>0</v>
      </c>
    </row>
    <row r="25" spans="1:18" x14ac:dyDescent="0.3">
      <c r="A25" s="45" t="s">
        <v>19</v>
      </c>
      <c r="B25" s="45"/>
      <c r="C25" s="45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16">
    <sortCondition descending="1" ref="O11:O16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56</v>
      </c>
      <c r="F6" s="35"/>
      <c r="G6" s="35" t="s">
        <v>57</v>
      </c>
      <c r="H6" s="35"/>
      <c r="I6" s="35" t="s">
        <v>58</v>
      </c>
      <c r="J6" s="35"/>
      <c r="K6" s="35" t="s">
        <v>60</v>
      </c>
      <c r="L6" s="35"/>
      <c r="M6" s="35" t="s">
        <v>50</v>
      </c>
      <c r="N6" s="35"/>
      <c r="O6" s="35" t="s">
        <v>63</v>
      </c>
      <c r="P6" s="35"/>
      <c r="Q6" s="35"/>
      <c r="R6" s="35"/>
      <c r="S6" s="35" t="s">
        <v>59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3">
      <c r="D8" s="1" t="s">
        <v>1</v>
      </c>
      <c r="E8" s="38">
        <v>45605</v>
      </c>
      <c r="F8" s="38"/>
      <c r="G8" s="38" t="s">
        <v>55</v>
      </c>
      <c r="H8" s="38"/>
      <c r="I8" s="38">
        <v>45676</v>
      </c>
      <c r="J8" s="38"/>
      <c r="K8" s="38">
        <v>45908</v>
      </c>
      <c r="L8" s="38"/>
      <c r="M8" s="38"/>
      <c r="N8" s="38"/>
      <c r="O8" s="38">
        <v>45781</v>
      </c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149</v>
      </c>
      <c r="F6" s="35"/>
      <c r="G6" s="35" t="s">
        <v>322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3">
      <c r="D7" s="1" t="s">
        <v>10</v>
      </c>
      <c r="E7" s="36">
        <v>4</v>
      </c>
      <c r="F7" s="37"/>
      <c r="G7" s="36">
        <v>4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3">
      <c r="D8" s="1" t="s">
        <v>1</v>
      </c>
      <c r="E8" s="38">
        <v>45955</v>
      </c>
      <c r="F8" s="38"/>
      <c r="G8" s="38">
        <v>46005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28</v>
      </c>
      <c r="F9" s="35"/>
      <c r="G9" s="35">
        <v>30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323</v>
      </c>
      <c r="C11" s="27" t="s">
        <v>324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3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3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3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3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3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3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3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3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3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3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3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3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3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3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3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3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3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3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3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43</v>
      </c>
      <c r="F6" s="35"/>
      <c r="G6" s="35" t="s">
        <v>45</v>
      </c>
      <c r="H6" s="35"/>
      <c r="I6" s="35" t="s">
        <v>47</v>
      </c>
      <c r="J6" s="35"/>
      <c r="K6" s="35" t="s">
        <v>49</v>
      </c>
      <c r="L6" s="35"/>
      <c r="M6" s="35" t="s">
        <v>50</v>
      </c>
      <c r="N6" s="35"/>
      <c r="O6" s="35" t="s">
        <v>62</v>
      </c>
      <c r="P6" s="35"/>
      <c r="Q6" s="35" t="s">
        <v>61</v>
      </c>
      <c r="R6" s="35"/>
      <c r="S6" s="35" t="s">
        <v>52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3">
      <c r="D8" s="1" t="s">
        <v>1</v>
      </c>
      <c r="E8" s="38" t="s">
        <v>37</v>
      </c>
      <c r="F8" s="38"/>
      <c r="G8" s="38" t="s">
        <v>46</v>
      </c>
      <c r="H8" s="38"/>
      <c r="I8" s="38" t="s">
        <v>48</v>
      </c>
      <c r="J8" s="38"/>
      <c r="K8" s="38" t="s">
        <v>34</v>
      </c>
      <c r="L8" s="38"/>
      <c r="M8" s="38" t="s">
        <v>51</v>
      </c>
      <c r="N8" s="38"/>
      <c r="O8" s="38" t="s">
        <v>38</v>
      </c>
      <c r="P8" s="38"/>
      <c r="Q8" s="38">
        <v>45416</v>
      </c>
      <c r="R8" s="38"/>
      <c r="S8" s="38" t="s">
        <v>53</v>
      </c>
      <c r="T8" s="38"/>
    </row>
    <row r="9" spans="1:22" x14ac:dyDescent="0.3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21" sqref="X21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09375" customWidth="1"/>
  </cols>
  <sheetData>
    <row r="1" spans="1:28" ht="31.2" x14ac:dyDescent="0.6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35" t="s">
        <v>64</v>
      </c>
      <c r="F6" s="35"/>
      <c r="G6" s="35" t="s">
        <v>123</v>
      </c>
      <c r="H6" s="35"/>
      <c r="I6" s="35" t="s">
        <v>157</v>
      </c>
      <c r="J6" s="35"/>
      <c r="K6" s="35" t="s">
        <v>173</v>
      </c>
      <c r="L6" s="35"/>
      <c r="M6" s="35" t="s">
        <v>306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28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>
        <v>46004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8" x14ac:dyDescent="0.3">
      <c r="D9" s="1" t="s">
        <v>2</v>
      </c>
      <c r="E9" s="35">
        <v>44</v>
      </c>
      <c r="F9" s="35"/>
      <c r="G9" s="35">
        <v>279</v>
      </c>
      <c r="H9" s="35"/>
      <c r="I9" s="35">
        <v>161</v>
      </c>
      <c r="J9" s="35"/>
      <c r="K9" s="35">
        <v>11</v>
      </c>
      <c r="L9" s="35"/>
      <c r="M9" s="35">
        <v>11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6" si="1">IF(K11=0,,($K$9-K11)*$K$7*100/$K$9)</f>
        <v>0</v>
      </c>
      <c r="M11" s="28">
        <v>1</v>
      </c>
      <c r="N11" s="19">
        <f t="shared" ref="N11:N27" si="2">IF(M11=0,,($M$9-M11)*$M$7*100/$M$9)</f>
        <v>181.81818181818181</v>
      </c>
      <c r="O11" s="28"/>
      <c r="P11" s="19">
        <f t="shared" ref="P11:P32" si="3">IF(O11=0,,($O$9-O11)*$O$7*100/$O$9)</f>
        <v>0</v>
      </c>
      <c r="Q11" s="28"/>
      <c r="R11" s="19">
        <f t="shared" ref="R11:R32" si="4">IF(Q11=0,,($Q$9-Q11)*$Q$7*100/$Q$9)</f>
        <v>0</v>
      </c>
      <c r="S11" s="28"/>
      <c r="T11" s="19">
        <f t="shared" ref="T11:T32" si="5">IF(S11=0,,($O$9-S11)*$O$7*100/$O$9)</f>
        <v>0</v>
      </c>
      <c r="U11" s="28"/>
      <c r="V11" s="19">
        <f t="shared" ref="V11:V32" si="6">IF(U11=0,,($U$9-U11)*$U$7*100/$U$9)</f>
        <v>0</v>
      </c>
      <c r="W11" s="28"/>
      <c r="X11" s="19">
        <f t="shared" ref="X11:X32" si="7">IF(W11=0,,($W$9-W11)*$W$7*100/$W$9)</f>
        <v>0</v>
      </c>
      <c r="Y11" s="28"/>
      <c r="Z11" s="19">
        <f t="shared" ref="Z11:Z30" si="8">IF(Y11=0,,($Y$9-Y11)*$Y$7*100/$Y$9)</f>
        <v>0</v>
      </c>
      <c r="AA11" s="23">
        <f t="shared" ref="AA11:AA32" si="9">SUM(F11,H11,L11,N11,J11,P11,R11,T11,V11,X11,Z11)</f>
        <v>622.97165200391009</v>
      </c>
      <c r="AB11" s="19">
        <f t="shared" ref="AB11:AB27" si="10">ROW(B11)-10</f>
        <v>1</v>
      </c>
    </row>
    <row r="12" spans="1:28" x14ac:dyDescent="0.3">
      <c r="A12" s="22">
        <f t="shared" ref="A12:A14" si="1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 t="shared" si="0"/>
        <v>0</v>
      </c>
      <c r="K12" s="19"/>
      <c r="L12" s="19">
        <f t="shared" si="1"/>
        <v>0</v>
      </c>
      <c r="M12" s="19">
        <v>3</v>
      </c>
      <c r="N12" s="19">
        <f t="shared" si="2"/>
        <v>145.45454545454547</v>
      </c>
      <c r="O12" s="19"/>
      <c r="P12" s="19">
        <f t="shared" si="3"/>
        <v>0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494.24894102313465</v>
      </c>
      <c r="AB12" s="19">
        <f t="shared" si="10"/>
        <v>2</v>
      </c>
    </row>
    <row r="13" spans="1:28" x14ac:dyDescent="0.3">
      <c r="A13" s="22">
        <f t="shared" si="1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 t="shared" si="0"/>
        <v>24.844720496894411</v>
      </c>
      <c r="K13" s="19">
        <v>3</v>
      </c>
      <c r="L13" s="19">
        <f t="shared" si="1"/>
        <v>145.45454545454547</v>
      </c>
      <c r="M13" s="19">
        <v>3</v>
      </c>
      <c r="N13" s="19">
        <f t="shared" si="2"/>
        <v>145.45454545454547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480.31881629357088</v>
      </c>
      <c r="AB13" s="13">
        <f t="shared" si="10"/>
        <v>3</v>
      </c>
    </row>
    <row r="14" spans="1:28" x14ac:dyDescent="0.3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>
        <v>2</v>
      </c>
      <c r="N14" s="19">
        <f t="shared" si="2"/>
        <v>163.63636363636363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381.81818181818181</v>
      </c>
      <c r="AB14" s="19">
        <f t="shared" si="10"/>
        <v>4</v>
      </c>
    </row>
    <row r="15" spans="1:28" x14ac:dyDescent="0.3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>
        <v>5</v>
      </c>
      <c r="N15" s="19">
        <f t="shared" si="2"/>
        <v>109.09090909090909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272.72727272727275</v>
      </c>
      <c r="AB15" s="19">
        <f t="shared" si="10"/>
        <v>5</v>
      </c>
    </row>
    <row r="16" spans="1:28" x14ac:dyDescent="0.3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3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3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3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0"/>
        <v>0</v>
      </c>
      <c r="K19" s="13"/>
      <c r="L19" s="19">
        <f t="shared" si="1"/>
        <v>0</v>
      </c>
      <c r="M19" s="13">
        <v>7</v>
      </c>
      <c r="N19" s="19">
        <f t="shared" si="2"/>
        <v>72.727272727272734</v>
      </c>
      <c r="O19" s="13"/>
      <c r="P19" s="19">
        <f t="shared" si="3"/>
        <v>0</v>
      </c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6"/>
        <v>0</v>
      </c>
      <c r="W19" s="13"/>
      <c r="X19" s="19">
        <f t="shared" si="7"/>
        <v>0</v>
      </c>
      <c r="Y19" s="13"/>
      <c r="Z19" s="19">
        <f t="shared" si="8"/>
        <v>0</v>
      </c>
      <c r="AA19" s="23">
        <f t="shared" si="9"/>
        <v>72.727272727272734</v>
      </c>
      <c r="AB19" s="13">
        <f t="shared" si="10"/>
        <v>9</v>
      </c>
    </row>
    <row r="20" spans="1:28" x14ac:dyDescent="0.3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0"/>
        <v>0</v>
      </c>
      <c r="K20" s="27">
        <v>8</v>
      </c>
      <c r="L20" s="19">
        <f t="shared" si="1"/>
        <v>54.545454545454547</v>
      </c>
      <c r="M20" s="6"/>
      <c r="N20" s="19">
        <f t="shared" si="2"/>
        <v>0</v>
      </c>
      <c r="O20" s="6"/>
      <c r="P20" s="29">
        <f t="shared" si="3"/>
        <v>0</v>
      </c>
      <c r="Q20" s="27"/>
      <c r="R20" s="19">
        <f t="shared" si="4"/>
        <v>0</v>
      </c>
      <c r="S20" s="6"/>
      <c r="T20" s="29">
        <f t="shared" si="5"/>
        <v>0</v>
      </c>
      <c r="U20" s="6"/>
      <c r="V20" s="19">
        <f t="shared" si="6"/>
        <v>0</v>
      </c>
      <c r="W20" s="6"/>
      <c r="X20" s="19">
        <f t="shared" si="7"/>
        <v>0</v>
      </c>
      <c r="Y20" s="6"/>
      <c r="Z20" s="19">
        <f t="shared" si="8"/>
        <v>0</v>
      </c>
      <c r="AA20" s="23">
        <f t="shared" si="9"/>
        <v>54.545454545454547</v>
      </c>
      <c r="AB20" s="13">
        <f t="shared" si="10"/>
        <v>10</v>
      </c>
    </row>
    <row r="21" spans="1:28" x14ac:dyDescent="0.3">
      <c r="A21" s="22">
        <v>11</v>
      </c>
      <c r="B21" s="13" t="s">
        <v>307</v>
      </c>
      <c r="C21" s="13" t="s">
        <v>308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2">IF(G21=0,,($G$9-G21)*$G$7*100/$G$9)</f>
        <v>0</v>
      </c>
      <c r="I21" s="13"/>
      <c r="J21" s="19">
        <f t="shared" si="0"/>
        <v>0</v>
      </c>
      <c r="K21" s="13"/>
      <c r="L21" s="19">
        <f t="shared" si="1"/>
        <v>0</v>
      </c>
      <c r="M21" s="13">
        <v>8</v>
      </c>
      <c r="N21" s="19">
        <f t="shared" si="2"/>
        <v>54.545454545454547</v>
      </c>
      <c r="O21" s="13"/>
      <c r="P21" s="19">
        <f t="shared" si="3"/>
        <v>0</v>
      </c>
      <c r="Q21" s="13"/>
      <c r="R21" s="19">
        <f t="shared" si="4"/>
        <v>0</v>
      </c>
      <c r="S21" s="13"/>
      <c r="T21" s="19">
        <f t="shared" si="5"/>
        <v>0</v>
      </c>
      <c r="U21" s="13"/>
      <c r="V21" s="19">
        <f t="shared" si="6"/>
        <v>0</v>
      </c>
      <c r="W21" s="13"/>
      <c r="X21" s="19">
        <f t="shared" si="7"/>
        <v>0</v>
      </c>
      <c r="Y21" s="13"/>
      <c r="Z21" s="19">
        <f t="shared" si="8"/>
        <v>0</v>
      </c>
      <c r="AA21" s="23">
        <f t="shared" si="9"/>
        <v>54.545454545454547</v>
      </c>
      <c r="AB21" s="13">
        <f t="shared" si="10"/>
        <v>11</v>
      </c>
    </row>
    <row r="22" spans="1:28" x14ac:dyDescent="0.3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2"/>
        <v>50.179211469534053</v>
      </c>
      <c r="I22" s="13"/>
      <c r="J22" s="19">
        <f t="shared" si="0"/>
        <v>0</v>
      </c>
      <c r="K22" s="13"/>
      <c r="L22" s="19">
        <f t="shared" si="1"/>
        <v>0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50.179211469534053</v>
      </c>
      <c r="AB22" s="13">
        <f t="shared" si="10"/>
        <v>12</v>
      </c>
    </row>
    <row r="23" spans="1:28" x14ac:dyDescent="0.3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2"/>
        <v>0</v>
      </c>
      <c r="I23" s="19"/>
      <c r="J23" s="19">
        <f t="shared" si="0"/>
        <v>0</v>
      </c>
      <c r="K23" s="19">
        <v>9</v>
      </c>
      <c r="L23" s="19">
        <f t="shared" si="1"/>
        <v>36.363636363636367</v>
      </c>
      <c r="M23" s="19"/>
      <c r="N23" s="19">
        <f t="shared" si="2"/>
        <v>0</v>
      </c>
      <c r="O23" s="19"/>
      <c r="P23" s="19">
        <f t="shared" si="3"/>
        <v>0</v>
      </c>
      <c r="Q23" s="19"/>
      <c r="R23" s="19">
        <f t="shared" si="4"/>
        <v>0</v>
      </c>
      <c r="S23" s="19"/>
      <c r="T23" s="19">
        <f t="shared" si="5"/>
        <v>0</v>
      </c>
      <c r="U23" s="19"/>
      <c r="V23" s="19">
        <f t="shared" si="6"/>
        <v>0</v>
      </c>
      <c r="W23" s="19"/>
      <c r="X23" s="19">
        <f t="shared" si="7"/>
        <v>0</v>
      </c>
      <c r="Y23" s="19"/>
      <c r="Z23" s="19">
        <f t="shared" si="8"/>
        <v>0</v>
      </c>
      <c r="AA23" s="23">
        <f t="shared" si="9"/>
        <v>36.363636363636367</v>
      </c>
      <c r="AB23" s="13">
        <f t="shared" si="10"/>
        <v>13</v>
      </c>
    </row>
    <row r="24" spans="1:28" x14ac:dyDescent="0.3">
      <c r="A24" s="22">
        <v>14</v>
      </c>
      <c r="B24" s="13" t="s">
        <v>309</v>
      </c>
      <c r="C24" s="13" t="s">
        <v>310</v>
      </c>
      <c r="D24" s="19" t="s">
        <v>54</v>
      </c>
      <c r="E24" s="13"/>
      <c r="F24" s="19">
        <v>0</v>
      </c>
      <c r="G24" s="13"/>
      <c r="H24" s="19">
        <f t="shared" si="12"/>
        <v>0</v>
      </c>
      <c r="I24" s="13"/>
      <c r="J24" s="19">
        <f t="shared" si="0"/>
        <v>0</v>
      </c>
      <c r="K24" s="13"/>
      <c r="L24" s="19">
        <f t="shared" si="1"/>
        <v>0</v>
      </c>
      <c r="M24" s="13">
        <v>9</v>
      </c>
      <c r="N24" s="19">
        <f t="shared" si="2"/>
        <v>36.363636363636367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36.363636363636367</v>
      </c>
      <c r="AB24" s="13">
        <f t="shared" si="10"/>
        <v>14</v>
      </c>
    </row>
    <row r="25" spans="1:28" x14ac:dyDescent="0.3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2"/>
        <v>0</v>
      </c>
      <c r="I25" s="13"/>
      <c r="J25" s="19">
        <f t="shared" si="0"/>
        <v>0</v>
      </c>
      <c r="K25" s="13">
        <v>10</v>
      </c>
      <c r="L25" s="19">
        <f t="shared" si="1"/>
        <v>18.181818181818183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18.181818181818183</v>
      </c>
      <c r="AB25" s="27">
        <f t="shared" si="10"/>
        <v>15</v>
      </c>
    </row>
    <row r="26" spans="1:28" x14ac:dyDescent="0.3">
      <c r="A26" s="26">
        <v>16</v>
      </c>
      <c r="B26" s="13" t="s">
        <v>311</v>
      </c>
      <c r="C26" s="13" t="s">
        <v>312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2"/>
        <v>0</v>
      </c>
      <c r="I26" s="13"/>
      <c r="J26" s="19"/>
      <c r="K26" s="13"/>
      <c r="L26" s="19">
        <f t="shared" si="1"/>
        <v>0</v>
      </c>
      <c r="M26" s="13">
        <v>10</v>
      </c>
      <c r="N26" s="19">
        <f t="shared" si="2"/>
        <v>18.181818181818183</v>
      </c>
      <c r="O26" s="13"/>
      <c r="P26" s="19">
        <f t="shared" si="3"/>
        <v>0</v>
      </c>
      <c r="Q26" s="13"/>
      <c r="R26" s="19">
        <f t="shared" si="4"/>
        <v>0</v>
      </c>
      <c r="S26" s="13"/>
      <c r="T26" s="19">
        <f t="shared" si="5"/>
        <v>0</v>
      </c>
      <c r="U26" s="13"/>
      <c r="V26" s="19">
        <f t="shared" si="6"/>
        <v>0</v>
      </c>
      <c r="W26" s="13"/>
      <c r="X26" s="19">
        <f t="shared" si="7"/>
        <v>0</v>
      </c>
      <c r="Y26" s="13"/>
      <c r="Z26" s="19">
        <f t="shared" si="8"/>
        <v>0</v>
      </c>
      <c r="AA26" s="23">
        <f t="shared" si="9"/>
        <v>18.181818181818183</v>
      </c>
      <c r="AB26" s="27">
        <f t="shared" si="10"/>
        <v>16</v>
      </c>
    </row>
    <row r="27" spans="1:28" x14ac:dyDescent="0.3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3">IF(E27=0,,$E$9+1-E27)</f>
        <v>0</v>
      </c>
      <c r="G27" s="6"/>
      <c r="H27" s="13">
        <f>IF(G27=0,,$E$9+1-G27)</f>
        <v>0</v>
      </c>
      <c r="I27" s="6"/>
      <c r="J27" s="19">
        <f t="shared" ref="J27:J32" si="14">IF(I27=0,,($I$9-I27)*$I$7*100/$I$9)</f>
        <v>0</v>
      </c>
      <c r="K27" s="27">
        <v>11</v>
      </c>
      <c r="L27" s="19">
        <f>18/2</f>
        <v>9</v>
      </c>
      <c r="M27" s="6"/>
      <c r="N27" s="19">
        <f t="shared" si="2"/>
        <v>0</v>
      </c>
      <c r="O27" s="6"/>
      <c r="P27" s="29">
        <f t="shared" si="3"/>
        <v>0</v>
      </c>
      <c r="Q27" s="27"/>
      <c r="R27" s="19">
        <f t="shared" si="4"/>
        <v>0</v>
      </c>
      <c r="S27" s="6"/>
      <c r="T27" s="29">
        <f t="shared" si="5"/>
        <v>0</v>
      </c>
      <c r="U27" s="6"/>
      <c r="V27" s="19">
        <f t="shared" si="6"/>
        <v>0</v>
      </c>
      <c r="W27" s="6"/>
      <c r="X27" s="19">
        <f t="shared" si="7"/>
        <v>0</v>
      </c>
      <c r="Y27" s="6"/>
      <c r="Z27" s="19">
        <f t="shared" si="8"/>
        <v>0</v>
      </c>
      <c r="AA27" s="23">
        <f t="shared" si="9"/>
        <v>9</v>
      </c>
      <c r="AB27" s="27">
        <f t="shared" si="10"/>
        <v>17</v>
      </c>
    </row>
    <row r="28" spans="1:28" x14ac:dyDescent="0.3">
      <c r="A28" s="26">
        <v>18</v>
      </c>
      <c r="B28" s="27" t="s">
        <v>313</v>
      </c>
      <c r="C28" s="27" t="s">
        <v>314</v>
      </c>
      <c r="D28" s="6" t="s">
        <v>125</v>
      </c>
      <c r="E28" s="6"/>
      <c r="F28" s="27">
        <f t="shared" si="13"/>
        <v>0</v>
      </c>
      <c r="G28" s="6"/>
      <c r="H28" s="19">
        <f>IF(G28=0,,($G$9-G28)*$G$7*100/$G$9)</f>
        <v>0</v>
      </c>
      <c r="I28" s="6"/>
      <c r="J28" s="19">
        <f t="shared" si="14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3"/>
        <v>0</v>
      </c>
      <c r="Q28" s="6"/>
      <c r="R28" s="19">
        <f t="shared" si="4"/>
        <v>0</v>
      </c>
      <c r="S28" s="6"/>
      <c r="T28" s="29">
        <f t="shared" si="5"/>
        <v>0</v>
      </c>
      <c r="U28" s="6"/>
      <c r="V28" s="19">
        <f t="shared" si="6"/>
        <v>0</v>
      </c>
      <c r="W28" s="6"/>
      <c r="X28" s="19">
        <f t="shared" si="7"/>
        <v>0</v>
      </c>
      <c r="Y28" s="6"/>
      <c r="Z28" s="19">
        <f t="shared" si="8"/>
        <v>0</v>
      </c>
      <c r="AA28" s="23">
        <f t="shared" si="9"/>
        <v>9</v>
      </c>
      <c r="AB28" s="27">
        <v>18</v>
      </c>
    </row>
    <row r="29" spans="1:28" x14ac:dyDescent="0.3">
      <c r="A29" s="26">
        <v>19</v>
      </c>
      <c r="B29" s="27"/>
      <c r="C29" s="27"/>
      <c r="D29" s="6"/>
      <c r="E29" s="6"/>
      <c r="F29" s="27">
        <f t="shared" si="13"/>
        <v>0</v>
      </c>
      <c r="G29" s="6"/>
      <c r="H29" s="19">
        <f>IF(G29=0,,($G$9-G29)*$G$7*100/$G$9)</f>
        <v>0</v>
      </c>
      <c r="I29" s="6"/>
      <c r="J29" s="19">
        <f t="shared" si="14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3"/>
        <v>0</v>
      </c>
      <c r="Q29" s="6"/>
      <c r="R29" s="19">
        <f t="shared" si="4"/>
        <v>0</v>
      </c>
      <c r="S29" s="6"/>
      <c r="T29" s="29">
        <f t="shared" si="5"/>
        <v>0</v>
      </c>
      <c r="U29" s="6"/>
      <c r="V29" s="19">
        <f t="shared" si="6"/>
        <v>0</v>
      </c>
      <c r="W29" s="6"/>
      <c r="X29" s="19">
        <f t="shared" si="7"/>
        <v>0</v>
      </c>
      <c r="Y29" s="6"/>
      <c r="Z29" s="19">
        <f t="shared" si="8"/>
        <v>0</v>
      </c>
      <c r="AA29" s="23">
        <f t="shared" si="9"/>
        <v>0</v>
      </c>
      <c r="AB29" s="27">
        <v>19</v>
      </c>
    </row>
    <row r="30" spans="1:28" x14ac:dyDescent="0.3">
      <c r="A30" s="5"/>
      <c r="B30" s="6"/>
      <c r="C30" s="6"/>
      <c r="D30" s="6"/>
      <c r="E30" s="6"/>
      <c r="F30" s="27">
        <f t="shared" si="13"/>
        <v>0</v>
      </c>
      <c r="G30" s="6"/>
      <c r="H30" s="27">
        <f>IF(G30=0,,$E$9+1-G30)</f>
        <v>0</v>
      </c>
      <c r="I30" s="6"/>
      <c r="J30" s="19">
        <f t="shared" si="14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3"/>
        <v>0</v>
      </c>
      <c r="Q30" s="6"/>
      <c r="R30" s="19">
        <f t="shared" si="4"/>
        <v>0</v>
      </c>
      <c r="S30" s="6"/>
      <c r="T30" s="29">
        <f t="shared" si="5"/>
        <v>0</v>
      </c>
      <c r="U30" s="6"/>
      <c r="V30" s="19">
        <f t="shared" si="6"/>
        <v>0</v>
      </c>
      <c r="W30" s="6"/>
      <c r="X30" s="19">
        <f t="shared" si="7"/>
        <v>0</v>
      </c>
      <c r="Y30" s="6"/>
      <c r="Z30" s="19">
        <f t="shared" si="8"/>
        <v>0</v>
      </c>
      <c r="AA30" s="23">
        <f t="shared" si="9"/>
        <v>0</v>
      </c>
      <c r="AB30" s="6"/>
    </row>
    <row r="31" spans="1:28" x14ac:dyDescent="0.3">
      <c r="A31" s="5"/>
      <c r="B31" s="6"/>
      <c r="C31" s="6"/>
      <c r="D31" s="6"/>
      <c r="E31" s="6"/>
      <c r="F31" s="27">
        <f t="shared" si="13"/>
        <v>0</v>
      </c>
      <c r="G31" s="6"/>
      <c r="H31" s="27">
        <f>IF(G31=0,,$E$9+1-G31)</f>
        <v>0</v>
      </c>
      <c r="I31" s="6"/>
      <c r="J31" s="19">
        <f t="shared" si="14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3"/>
        <v>0</v>
      </c>
      <c r="Q31" s="6"/>
      <c r="R31" s="19">
        <f t="shared" si="4"/>
        <v>0</v>
      </c>
      <c r="S31" s="6"/>
      <c r="T31" s="29">
        <f t="shared" si="5"/>
        <v>0</v>
      </c>
      <c r="U31" s="6"/>
      <c r="V31" s="19">
        <f t="shared" si="6"/>
        <v>0</v>
      </c>
      <c r="W31" s="6"/>
      <c r="X31" s="19">
        <f t="shared" si="7"/>
        <v>0</v>
      </c>
      <c r="Y31" s="6"/>
      <c r="Z31" s="7">
        <f>IF(Y31=0,,($O$9-Y31)*$O$7*100/$O$9)</f>
        <v>0</v>
      </c>
      <c r="AA31" s="23">
        <f t="shared" si="9"/>
        <v>0</v>
      </c>
      <c r="AB31" s="6"/>
    </row>
    <row r="32" spans="1:28" x14ac:dyDescent="0.3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3"/>
        <v>0</v>
      </c>
      <c r="Q32" s="6"/>
      <c r="R32" s="19">
        <f t="shared" si="4"/>
        <v>0</v>
      </c>
      <c r="S32" s="6"/>
      <c r="T32" s="29">
        <f t="shared" si="5"/>
        <v>0</v>
      </c>
      <c r="U32" s="6"/>
      <c r="V32" s="19">
        <f t="shared" si="6"/>
        <v>0</v>
      </c>
      <c r="W32" s="6"/>
      <c r="X32" s="19">
        <f t="shared" si="7"/>
        <v>0</v>
      </c>
      <c r="Y32" s="6"/>
      <c r="Z32" s="7">
        <f>IF(Y32=0,,($O$9-Y32)*$O$7*100/$O$9)</f>
        <v>0</v>
      </c>
      <c r="AA32" s="23">
        <f t="shared" si="9"/>
        <v>0</v>
      </c>
      <c r="AB32" s="6"/>
    </row>
    <row r="33" spans="1:28" x14ac:dyDescent="0.3">
      <c r="A33" s="5"/>
      <c r="B33" s="6"/>
      <c r="C33" s="6"/>
      <c r="D33" s="6"/>
      <c r="E33" s="6"/>
      <c r="F33" s="27">
        <f t="shared" ref="F33" si="15">IF(E33=0,,$E$9+1-E33)</f>
        <v>0</v>
      </c>
      <c r="G33" s="6"/>
      <c r="H33" s="27">
        <f>IF(G33=0,,$E$9+1-G33)</f>
        <v>0</v>
      </c>
      <c r="I33" s="6"/>
      <c r="J33" s="19">
        <f t="shared" ref="J33" si="16">IF(I33=0,,($I$9-I33)*$I$7*100/$I$9)</f>
        <v>0</v>
      </c>
      <c r="K33" s="6"/>
      <c r="L33" s="19">
        <f t="shared" ref="L33" si="17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8">IF(O33=0,,($O$9-O33)*$O$7*100/$O$9)</f>
        <v>0</v>
      </c>
      <c r="Q33" s="6"/>
      <c r="R33" s="19">
        <f t="shared" ref="R33" si="19">IF(Q33=0,,($Q$9-Q33)*$Q$7*100/$Q$9)</f>
        <v>0</v>
      </c>
      <c r="S33" s="6"/>
      <c r="T33" s="29">
        <f t="shared" ref="T33" si="20">IF(S33=0,,($O$9-S33)*$O$7*100/$O$9)</f>
        <v>0</v>
      </c>
      <c r="U33" s="6"/>
      <c r="V33" s="19">
        <f t="shared" ref="V33" si="21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2">SUM(F33,H33,L33,N33,J33,P33,R33,T33,V33,X33,Z33)</f>
        <v>0</v>
      </c>
      <c r="AB33" s="6"/>
    </row>
    <row r="34" spans="1:28" x14ac:dyDescent="0.3">
      <c r="A34" s="39" t="s">
        <v>11</v>
      </c>
      <c r="B34" s="39"/>
      <c r="C34" s="40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0</v>
      </c>
    </row>
  </sheetData>
  <sortState xmlns:xlrd2="http://schemas.microsoft.com/office/spreadsheetml/2017/richdata2" ref="B11:AA32">
    <sortCondition descending="1" ref="AA11:AA32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O6" sqref="O6:P6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4" max="24" width="12.44140625" customWidth="1"/>
  </cols>
  <sheetData>
    <row r="1" spans="1:26" ht="31.2" x14ac:dyDescent="0.6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35" t="s">
        <v>64</v>
      </c>
      <c r="F6" s="35"/>
      <c r="G6" s="35" t="s">
        <v>123</v>
      </c>
      <c r="H6" s="35"/>
      <c r="I6" s="35" t="s">
        <v>158</v>
      </c>
      <c r="J6" s="35"/>
      <c r="K6" s="35" t="s">
        <v>173</v>
      </c>
      <c r="L6" s="35"/>
      <c r="M6" s="35" t="s">
        <v>299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</row>
    <row r="8" spans="1:26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>
        <v>46004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6" x14ac:dyDescent="0.3">
      <c r="D9" s="1" t="s">
        <v>2</v>
      </c>
      <c r="E9" s="35">
        <v>15</v>
      </c>
      <c r="F9" s="35"/>
      <c r="G9" s="35">
        <v>120</v>
      </c>
      <c r="H9" s="35"/>
      <c r="I9" s="35">
        <v>90</v>
      </c>
      <c r="J9" s="35"/>
      <c r="K9" s="35">
        <v>3</v>
      </c>
      <c r="L9" s="35"/>
      <c r="M9" s="35">
        <v>9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6" si="2">IF(M11=0,,($M$9-M11)*$M$7*100/$M$9)</f>
        <v>88.888888888888886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352.22222222222229</v>
      </c>
      <c r="Z11" s="19">
        <f t="shared" ref="Z11:Z17" si="8">ROW(B11)-10</f>
        <v>1</v>
      </c>
    </row>
    <row r="12" spans="1:26" x14ac:dyDescent="0.3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283.33333333333331</v>
      </c>
      <c r="Z12" s="19">
        <f t="shared" si="8"/>
        <v>2</v>
      </c>
    </row>
    <row r="13" spans="1:26" x14ac:dyDescent="0.3">
      <c r="A13" s="22">
        <f t="shared" si="9"/>
        <v>3</v>
      </c>
      <c r="B13" s="13" t="s">
        <v>174</v>
      </c>
      <c r="C13" s="13" t="s">
        <v>175</v>
      </c>
      <c r="D13" s="13" t="s">
        <v>176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3</v>
      </c>
      <c r="L13" s="19">
        <f>67/2</f>
        <v>33.5</v>
      </c>
      <c r="M13" s="19">
        <v>6</v>
      </c>
      <c r="N13" s="19">
        <f t="shared" si="2"/>
        <v>66.666666666666671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100.16666666666667</v>
      </c>
      <c r="Z13" s="19">
        <f t="shared" si="8"/>
        <v>3</v>
      </c>
    </row>
    <row r="14" spans="1:26" x14ac:dyDescent="0.3">
      <c r="A14" s="22">
        <f t="shared" si="9"/>
        <v>4</v>
      </c>
      <c r="B14" s="13" t="s">
        <v>171</v>
      </c>
      <c r="C14" s="13" t="s">
        <v>172</v>
      </c>
      <c r="D14" s="13" t="s">
        <v>152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2</v>
      </c>
      <c r="L14" s="19">
        <f t="shared" ref="L14:L19" si="10">IF(K14=0,,($K$9-K14)*$K$7*100/$K$9)</f>
        <v>66.666666666666671</v>
      </c>
      <c r="M14" s="19"/>
      <c r="N14" s="19">
        <f t="shared" si="2"/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66.666666666666671</v>
      </c>
      <c r="Z14" s="19">
        <f t="shared" si="8"/>
        <v>4</v>
      </c>
    </row>
    <row r="15" spans="1:26" x14ac:dyDescent="0.3">
      <c r="A15" s="22">
        <v>5</v>
      </c>
      <c r="B15" s="13" t="s">
        <v>300</v>
      </c>
      <c r="C15" s="13" t="s">
        <v>301</v>
      </c>
      <c r="D15" s="13" t="s">
        <v>125</v>
      </c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10"/>
        <v>0</v>
      </c>
      <c r="M15" s="19">
        <v>7</v>
      </c>
      <c r="N15" s="19">
        <f t="shared" si="2"/>
        <v>44.444444444444443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44.444444444444443</v>
      </c>
      <c r="Z15" s="19">
        <f t="shared" si="8"/>
        <v>5</v>
      </c>
    </row>
    <row r="16" spans="1:26" x14ac:dyDescent="0.3">
      <c r="A16" s="22">
        <v>6</v>
      </c>
      <c r="B16" s="13" t="s">
        <v>302</v>
      </c>
      <c r="C16" s="13" t="s">
        <v>303</v>
      </c>
      <c r="D16" s="13" t="s">
        <v>54</v>
      </c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10"/>
        <v>0</v>
      </c>
      <c r="M16" s="19">
        <v>8</v>
      </c>
      <c r="N16" s="19">
        <f t="shared" si="2"/>
        <v>22.222222222222221</v>
      </c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22.222222222222221</v>
      </c>
      <c r="Z16" s="19">
        <f t="shared" si="8"/>
        <v>6</v>
      </c>
    </row>
    <row r="17" spans="1:26" x14ac:dyDescent="0.3">
      <c r="A17" s="22">
        <v>7</v>
      </c>
      <c r="B17" s="13" t="s">
        <v>304</v>
      </c>
      <c r="C17" s="13" t="s">
        <v>305</v>
      </c>
      <c r="D17" s="13" t="s">
        <v>54</v>
      </c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10"/>
        <v>0</v>
      </c>
      <c r="M17" s="19">
        <v>9</v>
      </c>
      <c r="N17" s="19">
        <v>11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11</v>
      </c>
      <c r="Z17" s="19">
        <f t="shared" si="8"/>
        <v>7</v>
      </c>
    </row>
    <row r="18" spans="1:26" x14ac:dyDescent="0.3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10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3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10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3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1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3">IF(Q20=0,,($Q$9-Q20)*$Q$7*100/$Q$9)</f>
        <v>0</v>
      </c>
      <c r="S20" s="6"/>
      <c r="T20" s="19">
        <f t="shared" ref="T20" si="14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5">IF(W20=0,,($W$9-W20)*$W$7*100/$W$9)</f>
        <v>0</v>
      </c>
      <c r="Y20" s="23">
        <f t="shared" ref="Y20" si="16">SUM(F20,H20,L20,J20,N20,P20,R20,T20,V20,X20)</f>
        <v>0</v>
      </c>
      <c r="Z20" s="6"/>
    </row>
    <row r="21" spans="1:26" x14ac:dyDescent="0.3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7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8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9">IF(Q21=0,,($Q$9-Q21)*$Q$7*100/$Q$9)</f>
        <v>0</v>
      </c>
      <c r="S21" s="6"/>
      <c r="T21" s="19">
        <f t="shared" ref="T21" si="20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1">IF(W21=0,,($W$9-W21)*$W$7*100/$W$9)</f>
        <v>0</v>
      </c>
      <c r="Y21" s="23">
        <f t="shared" ref="Y21:Y33" si="22">SUM(F21,H21,L21,J21,N21,P21,R21,T21,V21,X21)</f>
        <v>0</v>
      </c>
      <c r="Z21" s="6"/>
    </row>
    <row r="22" spans="1:26" x14ac:dyDescent="0.3">
      <c r="A22" s="5"/>
      <c r="B22" s="6"/>
      <c r="C22" s="6"/>
      <c r="D22" s="6"/>
      <c r="E22" s="6"/>
      <c r="F22" s="27">
        <f t="shared" ref="F22:F33" si="23">IF(E22=0,,$E$9+1-E22)</f>
        <v>0</v>
      </c>
      <c r="G22" s="6"/>
      <c r="H22" s="19">
        <f t="shared" ref="H22:H30" si="24">IF(G22=0,,($G$9-G22)*$G$7*100/$G$9)</f>
        <v>0</v>
      </c>
      <c r="I22" s="6"/>
      <c r="J22" s="29">
        <f t="shared" ref="J22:J33" si="25">IF(I22=0,,($I$9-I22)*$I$7*100/$I$9)</f>
        <v>0</v>
      </c>
      <c r="K22" s="6"/>
      <c r="L22" s="19">
        <f t="shared" ref="L22:L27" si="26">IF(K22=0,,($K$9-K22)*$K$7*100/$K$9)</f>
        <v>0</v>
      </c>
      <c r="M22" s="6"/>
      <c r="N22" s="29">
        <f t="shared" ref="N22:N33" si="27">IF(M22=0,,($M$9-M22)*$M$7*100/$M$9)</f>
        <v>0</v>
      </c>
      <c r="O22" s="6"/>
      <c r="P22" s="7"/>
      <c r="Q22" s="6"/>
      <c r="R22" s="19">
        <f t="shared" ref="R22:R33" si="28">IF(Q22=0,,($Q$9-Q22)*$Q$7*100/$Q$9)</f>
        <v>0</v>
      </c>
      <c r="S22" s="6"/>
      <c r="T22" s="19">
        <f t="shared" ref="T22:T25" si="29">IF(S22=0,,($S$9-S22)*$S$7*100/$S$9)</f>
        <v>0</v>
      </c>
      <c r="U22" s="6"/>
      <c r="V22" s="19">
        <f t="shared" ref="V22:V33" si="30">IF(U22=0,,($U$9-U22)*$U$7*100/$U$9)</f>
        <v>0</v>
      </c>
      <c r="W22" s="6"/>
      <c r="X22" s="19">
        <f t="shared" ref="X22:X27" si="31">IF(W22=0,,($W$9-W22)*$W$7*100/$W$9)</f>
        <v>0</v>
      </c>
      <c r="Y22" s="23">
        <f t="shared" si="22"/>
        <v>0</v>
      </c>
      <c r="Z22" s="6"/>
    </row>
    <row r="23" spans="1:26" x14ac:dyDescent="0.3">
      <c r="A23" s="6"/>
      <c r="B23" s="6"/>
      <c r="C23" s="6"/>
      <c r="D23" s="6"/>
      <c r="E23" s="6"/>
      <c r="F23" s="27">
        <f t="shared" si="23"/>
        <v>0</v>
      </c>
      <c r="G23" s="6"/>
      <c r="H23" s="19">
        <f t="shared" si="24"/>
        <v>0</v>
      </c>
      <c r="I23" s="6"/>
      <c r="J23" s="29">
        <f t="shared" si="25"/>
        <v>0</v>
      </c>
      <c r="K23" s="6"/>
      <c r="L23" s="19">
        <f t="shared" si="26"/>
        <v>0</v>
      </c>
      <c r="M23" s="6"/>
      <c r="N23" s="29">
        <f t="shared" si="27"/>
        <v>0</v>
      </c>
      <c r="O23" s="6"/>
      <c r="P23" s="7"/>
      <c r="Q23" s="6"/>
      <c r="R23" s="19">
        <f t="shared" si="28"/>
        <v>0</v>
      </c>
      <c r="S23" s="6"/>
      <c r="T23" s="19">
        <f t="shared" si="29"/>
        <v>0</v>
      </c>
      <c r="U23" s="6"/>
      <c r="V23" s="19">
        <f t="shared" si="30"/>
        <v>0</v>
      </c>
      <c r="W23" s="6"/>
      <c r="X23" s="19">
        <f t="shared" si="31"/>
        <v>0</v>
      </c>
      <c r="Y23" s="23">
        <f t="shared" si="22"/>
        <v>0</v>
      </c>
      <c r="Z23" s="6"/>
    </row>
    <row r="24" spans="1:26" x14ac:dyDescent="0.3">
      <c r="A24" s="5"/>
      <c r="B24" s="6"/>
      <c r="C24" s="6"/>
      <c r="D24" s="6"/>
      <c r="E24" s="6"/>
      <c r="F24" s="27">
        <f t="shared" si="23"/>
        <v>0</v>
      </c>
      <c r="G24" s="6"/>
      <c r="H24" s="19">
        <f t="shared" si="24"/>
        <v>0</v>
      </c>
      <c r="I24" s="6"/>
      <c r="J24" s="29">
        <f t="shared" si="25"/>
        <v>0</v>
      </c>
      <c r="K24" s="6"/>
      <c r="L24" s="19">
        <f t="shared" si="26"/>
        <v>0</v>
      </c>
      <c r="M24" s="6"/>
      <c r="N24" s="29">
        <f t="shared" si="27"/>
        <v>0</v>
      </c>
      <c r="O24" s="6"/>
      <c r="P24" s="7"/>
      <c r="Q24" s="6"/>
      <c r="R24" s="19">
        <f t="shared" si="28"/>
        <v>0</v>
      </c>
      <c r="S24" s="6"/>
      <c r="T24" s="19">
        <f t="shared" si="29"/>
        <v>0</v>
      </c>
      <c r="U24" s="6"/>
      <c r="V24" s="19">
        <f t="shared" si="30"/>
        <v>0</v>
      </c>
      <c r="W24" s="6"/>
      <c r="X24" s="19">
        <f t="shared" si="31"/>
        <v>0</v>
      </c>
      <c r="Y24" s="23">
        <f t="shared" si="22"/>
        <v>0</v>
      </c>
      <c r="Z24" s="6"/>
    </row>
    <row r="25" spans="1:26" x14ac:dyDescent="0.3">
      <c r="A25" s="5"/>
      <c r="B25" s="6"/>
      <c r="C25" s="6"/>
      <c r="D25" s="6"/>
      <c r="E25" s="6"/>
      <c r="F25" s="27">
        <f t="shared" si="23"/>
        <v>0</v>
      </c>
      <c r="G25" s="6"/>
      <c r="H25" s="19">
        <f t="shared" si="24"/>
        <v>0</v>
      </c>
      <c r="I25" s="6"/>
      <c r="J25" s="29">
        <f t="shared" si="25"/>
        <v>0</v>
      </c>
      <c r="K25" s="6"/>
      <c r="L25" s="19">
        <f t="shared" si="26"/>
        <v>0</v>
      </c>
      <c r="M25" s="6"/>
      <c r="N25" s="29">
        <f t="shared" si="27"/>
        <v>0</v>
      </c>
      <c r="O25" s="6"/>
      <c r="P25" s="7"/>
      <c r="Q25" s="6"/>
      <c r="R25" s="19">
        <f t="shared" si="28"/>
        <v>0</v>
      </c>
      <c r="S25" s="6"/>
      <c r="T25" s="19">
        <f t="shared" si="29"/>
        <v>0</v>
      </c>
      <c r="U25" s="6"/>
      <c r="V25" s="19">
        <f t="shared" si="30"/>
        <v>0</v>
      </c>
      <c r="W25" s="6"/>
      <c r="X25" s="19">
        <f t="shared" si="31"/>
        <v>0</v>
      </c>
      <c r="Y25" s="23">
        <f t="shared" si="22"/>
        <v>0</v>
      </c>
      <c r="Z25" s="6"/>
    </row>
    <row r="26" spans="1:26" x14ac:dyDescent="0.3">
      <c r="A26" s="5"/>
      <c r="B26" s="6"/>
      <c r="C26" s="6"/>
      <c r="D26" s="6"/>
      <c r="E26" s="6"/>
      <c r="F26" s="27">
        <f t="shared" si="23"/>
        <v>0</v>
      </c>
      <c r="G26" s="6"/>
      <c r="H26" s="19">
        <f t="shared" si="24"/>
        <v>0</v>
      </c>
      <c r="I26" s="6"/>
      <c r="J26" s="29">
        <f t="shared" si="25"/>
        <v>0</v>
      </c>
      <c r="K26" s="6"/>
      <c r="L26" s="19">
        <f t="shared" si="26"/>
        <v>0</v>
      </c>
      <c r="M26" s="6"/>
      <c r="N26" s="29">
        <f t="shared" si="27"/>
        <v>0</v>
      </c>
      <c r="O26" s="6"/>
      <c r="P26" s="7"/>
      <c r="Q26" s="6"/>
      <c r="R26" s="19">
        <f t="shared" si="28"/>
        <v>0</v>
      </c>
      <c r="S26" s="6"/>
      <c r="T26" s="19">
        <f t="shared" ref="T26:T33" si="32">IF(S26=0,,($M$9-S26)*$M$7*100/$M$9)</f>
        <v>0</v>
      </c>
      <c r="U26" s="6"/>
      <c r="V26" s="19">
        <f t="shared" si="30"/>
        <v>0</v>
      </c>
      <c r="W26" s="6"/>
      <c r="X26" s="19">
        <f t="shared" si="31"/>
        <v>0</v>
      </c>
      <c r="Y26" s="23">
        <f t="shared" si="22"/>
        <v>0</v>
      </c>
      <c r="Z26" s="6"/>
    </row>
    <row r="27" spans="1:26" x14ac:dyDescent="0.3">
      <c r="A27" s="5"/>
      <c r="B27" s="6"/>
      <c r="C27" s="6"/>
      <c r="D27" s="6"/>
      <c r="E27" s="6"/>
      <c r="F27" s="27">
        <f t="shared" si="23"/>
        <v>0</v>
      </c>
      <c r="G27" s="6"/>
      <c r="H27" s="19">
        <f t="shared" si="24"/>
        <v>0</v>
      </c>
      <c r="I27" s="6"/>
      <c r="J27" s="29">
        <f t="shared" si="25"/>
        <v>0</v>
      </c>
      <c r="K27" s="6"/>
      <c r="L27" s="19">
        <f t="shared" si="26"/>
        <v>0</v>
      </c>
      <c r="M27" s="6"/>
      <c r="N27" s="29">
        <f t="shared" si="27"/>
        <v>0</v>
      </c>
      <c r="O27" s="6"/>
      <c r="P27" s="7"/>
      <c r="Q27" s="6"/>
      <c r="R27" s="19">
        <f t="shared" si="28"/>
        <v>0</v>
      </c>
      <c r="S27" s="6"/>
      <c r="T27" s="19">
        <f t="shared" si="32"/>
        <v>0</v>
      </c>
      <c r="U27" s="6"/>
      <c r="V27" s="19">
        <f t="shared" si="30"/>
        <v>0</v>
      </c>
      <c r="W27" s="6"/>
      <c r="X27" s="19">
        <f t="shared" si="31"/>
        <v>0</v>
      </c>
      <c r="Y27" s="23">
        <f t="shared" si="22"/>
        <v>0</v>
      </c>
      <c r="Z27" s="6"/>
    </row>
    <row r="28" spans="1:26" x14ac:dyDescent="0.3">
      <c r="A28" s="5"/>
      <c r="B28" s="6"/>
      <c r="C28" s="6"/>
      <c r="D28" s="6"/>
      <c r="E28" s="6"/>
      <c r="F28" s="27">
        <f t="shared" si="23"/>
        <v>0</v>
      </c>
      <c r="G28" s="6"/>
      <c r="H28" s="19">
        <f t="shared" si="24"/>
        <v>0</v>
      </c>
      <c r="I28" s="6"/>
      <c r="J28" s="29">
        <f t="shared" si="25"/>
        <v>0</v>
      </c>
      <c r="K28" s="6"/>
      <c r="L28" s="19">
        <f t="shared" ref="L28:L33" si="33">IF(K28=0,,($K$9-K28)*$K$7*100/$K$9)</f>
        <v>0</v>
      </c>
      <c r="M28" s="6"/>
      <c r="N28" s="29">
        <f t="shared" si="27"/>
        <v>0</v>
      </c>
      <c r="O28" s="6"/>
      <c r="P28" s="7"/>
      <c r="Q28" s="6"/>
      <c r="R28" s="19">
        <f t="shared" si="28"/>
        <v>0</v>
      </c>
      <c r="S28" s="6"/>
      <c r="T28" s="19">
        <f t="shared" si="32"/>
        <v>0</v>
      </c>
      <c r="U28" s="6"/>
      <c r="V28" s="19">
        <f t="shared" si="30"/>
        <v>0</v>
      </c>
      <c r="W28" s="6"/>
      <c r="X28" s="29">
        <f t="shared" ref="X28:X33" si="34">IF(W28=0,,($M$9-W28)*$M$7*100/$M$9)</f>
        <v>0</v>
      </c>
      <c r="Y28" s="23">
        <f t="shared" si="22"/>
        <v>0</v>
      </c>
      <c r="Z28" s="6"/>
    </row>
    <row r="29" spans="1:26" x14ac:dyDescent="0.3">
      <c r="A29" s="5"/>
      <c r="B29" s="6"/>
      <c r="C29" s="6"/>
      <c r="D29" s="6"/>
      <c r="E29" s="6"/>
      <c r="F29" s="27">
        <f t="shared" si="23"/>
        <v>0</v>
      </c>
      <c r="G29" s="6"/>
      <c r="H29" s="19">
        <f t="shared" si="24"/>
        <v>0</v>
      </c>
      <c r="I29" s="6"/>
      <c r="J29" s="29">
        <f t="shared" si="25"/>
        <v>0</v>
      </c>
      <c r="K29" s="6"/>
      <c r="L29" s="19">
        <f t="shared" si="33"/>
        <v>0</v>
      </c>
      <c r="M29" s="6"/>
      <c r="N29" s="29">
        <f t="shared" si="27"/>
        <v>0</v>
      </c>
      <c r="O29" s="6"/>
      <c r="P29" s="7"/>
      <c r="Q29" s="6"/>
      <c r="R29" s="19">
        <f t="shared" si="28"/>
        <v>0</v>
      </c>
      <c r="S29" s="6"/>
      <c r="T29" s="19">
        <f t="shared" si="32"/>
        <v>0</v>
      </c>
      <c r="U29" s="6"/>
      <c r="V29" s="19">
        <f t="shared" si="30"/>
        <v>0</v>
      </c>
      <c r="W29" s="6"/>
      <c r="X29" s="29">
        <f t="shared" si="34"/>
        <v>0</v>
      </c>
      <c r="Y29" s="23">
        <f t="shared" si="22"/>
        <v>0</v>
      </c>
      <c r="Z29" s="6"/>
    </row>
    <row r="30" spans="1:26" x14ac:dyDescent="0.3">
      <c r="A30" s="5"/>
      <c r="B30" s="6"/>
      <c r="C30" s="6"/>
      <c r="D30" s="6"/>
      <c r="E30" s="6"/>
      <c r="F30" s="27">
        <f t="shared" si="23"/>
        <v>0</v>
      </c>
      <c r="G30" s="6"/>
      <c r="H30" s="19">
        <f t="shared" si="24"/>
        <v>0</v>
      </c>
      <c r="I30" s="6"/>
      <c r="J30" s="29">
        <f t="shared" si="25"/>
        <v>0</v>
      </c>
      <c r="K30" s="6"/>
      <c r="L30" s="19">
        <f t="shared" si="33"/>
        <v>0</v>
      </c>
      <c r="M30" s="6"/>
      <c r="N30" s="29">
        <f t="shared" si="27"/>
        <v>0</v>
      </c>
      <c r="O30" s="6"/>
      <c r="P30" s="7"/>
      <c r="Q30" s="6"/>
      <c r="R30" s="19">
        <f t="shared" si="28"/>
        <v>0</v>
      </c>
      <c r="S30" s="6"/>
      <c r="T30" s="19">
        <f t="shared" si="32"/>
        <v>0</v>
      </c>
      <c r="U30" s="6"/>
      <c r="V30" s="19">
        <f t="shared" si="30"/>
        <v>0</v>
      </c>
      <c r="W30" s="6"/>
      <c r="X30" s="29">
        <f t="shared" si="34"/>
        <v>0</v>
      </c>
      <c r="Y30" s="23">
        <f t="shared" si="22"/>
        <v>0</v>
      </c>
      <c r="Z30" s="6"/>
    </row>
    <row r="31" spans="1:26" x14ac:dyDescent="0.3">
      <c r="A31" s="5"/>
      <c r="B31" s="6"/>
      <c r="C31" s="6"/>
      <c r="D31" s="6"/>
      <c r="E31" s="6"/>
      <c r="F31" s="27">
        <f t="shared" si="23"/>
        <v>0</v>
      </c>
      <c r="G31" s="6"/>
      <c r="H31" s="6">
        <f t="shared" ref="H31:H33" si="35">IF(G31=0,,$E$9+1-G31)</f>
        <v>0</v>
      </c>
      <c r="I31" s="6"/>
      <c r="J31" s="29">
        <f t="shared" si="25"/>
        <v>0</v>
      </c>
      <c r="K31" s="6"/>
      <c r="L31" s="19">
        <f t="shared" si="33"/>
        <v>0</v>
      </c>
      <c r="M31" s="6"/>
      <c r="N31" s="29">
        <f t="shared" si="27"/>
        <v>0</v>
      </c>
      <c r="O31" s="6"/>
      <c r="P31" s="7"/>
      <c r="Q31" s="6"/>
      <c r="R31" s="19">
        <f t="shared" si="28"/>
        <v>0</v>
      </c>
      <c r="S31" s="6"/>
      <c r="T31" s="19">
        <f t="shared" si="32"/>
        <v>0</v>
      </c>
      <c r="U31" s="6"/>
      <c r="V31" s="19">
        <f t="shared" si="30"/>
        <v>0</v>
      </c>
      <c r="W31" s="6"/>
      <c r="X31" s="29">
        <f t="shared" si="34"/>
        <v>0</v>
      </c>
      <c r="Y31" s="23">
        <f t="shared" si="22"/>
        <v>0</v>
      </c>
      <c r="Z31" s="6"/>
    </row>
    <row r="32" spans="1:26" x14ac:dyDescent="0.3">
      <c r="A32" s="5"/>
      <c r="B32" s="6"/>
      <c r="C32" s="6"/>
      <c r="D32" s="6"/>
      <c r="E32" s="6"/>
      <c r="F32" s="27">
        <f t="shared" si="23"/>
        <v>0</v>
      </c>
      <c r="G32" s="6"/>
      <c r="H32" s="6">
        <f t="shared" si="35"/>
        <v>0</v>
      </c>
      <c r="I32" s="6"/>
      <c r="J32" s="29">
        <f t="shared" si="25"/>
        <v>0</v>
      </c>
      <c r="K32" s="6"/>
      <c r="L32" s="19">
        <f t="shared" si="33"/>
        <v>0</v>
      </c>
      <c r="M32" s="6"/>
      <c r="N32" s="29">
        <f t="shared" si="27"/>
        <v>0</v>
      </c>
      <c r="O32" s="6"/>
      <c r="P32" s="7"/>
      <c r="Q32" s="6"/>
      <c r="R32" s="19">
        <f t="shared" si="28"/>
        <v>0</v>
      </c>
      <c r="S32" s="6"/>
      <c r="T32" s="19">
        <f t="shared" si="32"/>
        <v>0</v>
      </c>
      <c r="U32" s="6"/>
      <c r="V32" s="19">
        <f t="shared" si="30"/>
        <v>0</v>
      </c>
      <c r="W32" s="6"/>
      <c r="X32" s="29">
        <f t="shared" si="34"/>
        <v>0</v>
      </c>
      <c r="Y32" s="23">
        <f t="shared" si="22"/>
        <v>0</v>
      </c>
      <c r="Z32" s="6"/>
    </row>
    <row r="33" spans="1:26" x14ac:dyDescent="0.3">
      <c r="A33" s="5"/>
      <c r="B33" s="6"/>
      <c r="C33" s="6"/>
      <c r="D33" s="6"/>
      <c r="E33" s="6"/>
      <c r="F33" s="27">
        <f t="shared" si="23"/>
        <v>0</v>
      </c>
      <c r="G33" s="6"/>
      <c r="H33" s="6">
        <f t="shared" si="35"/>
        <v>0</v>
      </c>
      <c r="I33" s="6"/>
      <c r="J33" s="29">
        <f t="shared" si="25"/>
        <v>0</v>
      </c>
      <c r="K33" s="6"/>
      <c r="L33" s="19">
        <f t="shared" si="33"/>
        <v>0</v>
      </c>
      <c r="M33" s="6"/>
      <c r="N33" s="29">
        <f t="shared" si="27"/>
        <v>0</v>
      </c>
      <c r="O33" s="6"/>
      <c r="P33" s="7"/>
      <c r="Q33" s="6"/>
      <c r="R33" s="19">
        <f t="shared" si="28"/>
        <v>0</v>
      </c>
      <c r="S33" s="6"/>
      <c r="T33" s="19">
        <f t="shared" si="32"/>
        <v>0</v>
      </c>
      <c r="U33" s="6"/>
      <c r="V33" s="19">
        <f t="shared" si="30"/>
        <v>0</v>
      </c>
      <c r="W33" s="6"/>
      <c r="X33" s="29">
        <f t="shared" si="34"/>
        <v>0</v>
      </c>
      <c r="Y33" s="23">
        <f t="shared" si="22"/>
        <v>0</v>
      </c>
      <c r="Z33" s="6"/>
    </row>
    <row r="34" spans="1:26" x14ac:dyDescent="0.3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x14ac:dyDescent="0.3">
      <c r="E2" s="44" t="s">
        <v>15</v>
      </c>
      <c r="F2" s="44"/>
      <c r="G2" s="14">
        <f>COUNTA(B11:B28)</f>
        <v>3</v>
      </c>
    </row>
    <row r="3" spans="1:22" x14ac:dyDescent="0.3">
      <c r="B3" s="2"/>
      <c r="E3" s="44" t="s">
        <v>17</v>
      </c>
      <c r="F3" s="44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96</v>
      </c>
      <c r="F6" s="35"/>
      <c r="G6" s="35" t="s">
        <v>126</v>
      </c>
      <c r="H6" s="35"/>
      <c r="I6" s="35" t="s">
        <v>155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</row>
    <row r="7" spans="1:22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U8" s="14"/>
    </row>
    <row r="9" spans="1:22" x14ac:dyDescent="0.3">
      <c r="D9" s="1" t="s">
        <v>2</v>
      </c>
      <c r="E9" s="35">
        <v>34</v>
      </c>
      <c r="F9" s="35"/>
      <c r="G9" s="35">
        <v>206</v>
      </c>
      <c r="H9" s="35"/>
      <c r="I9" s="35">
        <v>98</v>
      </c>
      <c r="J9" s="35"/>
      <c r="K9" s="35">
        <v>2</v>
      </c>
      <c r="L9" s="35"/>
      <c r="M9" s="35"/>
      <c r="N9" s="35"/>
      <c r="O9" s="35"/>
      <c r="P9" s="35"/>
      <c r="Q9" s="35"/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3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3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3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3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3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3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3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3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3">
      <c r="R29" t="s">
        <v>12</v>
      </c>
    </row>
    <row r="30" spans="1:22" x14ac:dyDescent="0.3">
      <c r="R30" t="s">
        <v>12</v>
      </c>
    </row>
    <row r="31" spans="1:22" x14ac:dyDescent="0.3">
      <c r="R31" t="s">
        <v>12</v>
      </c>
    </row>
    <row r="32" spans="1:22" x14ac:dyDescent="0.3">
      <c r="R32" t="s">
        <v>12</v>
      </c>
    </row>
    <row r="33" spans="18:18" x14ac:dyDescent="0.3">
      <c r="R33" t="s">
        <v>12</v>
      </c>
    </row>
    <row r="34" spans="18:18" x14ac:dyDescent="0.3">
      <c r="R34" t="s">
        <v>12</v>
      </c>
    </row>
    <row r="35" spans="18:18" x14ac:dyDescent="0.3">
      <c r="R35" t="s">
        <v>12</v>
      </c>
    </row>
    <row r="36" spans="18:18" x14ac:dyDescent="0.3">
      <c r="R36" t="s">
        <v>12</v>
      </c>
    </row>
    <row r="37" spans="18:18" x14ac:dyDescent="0.3">
      <c r="R37" t="s">
        <v>12</v>
      </c>
    </row>
    <row r="38" spans="18:18" x14ac:dyDescent="0.3">
      <c r="R38" t="s">
        <v>12</v>
      </c>
    </row>
    <row r="39" spans="18:18" x14ac:dyDescent="0.3">
      <c r="R39" t="s">
        <v>12</v>
      </c>
    </row>
    <row r="40" spans="18:18" x14ac:dyDescent="0.3">
      <c r="R40" t="s">
        <v>12</v>
      </c>
    </row>
    <row r="41" spans="18:18" x14ac:dyDescent="0.3">
      <c r="R41" t="s">
        <v>12</v>
      </c>
    </row>
    <row r="42" spans="18:18" x14ac:dyDescent="0.3">
      <c r="R42" t="s">
        <v>12</v>
      </c>
    </row>
    <row r="43" spans="18:18" x14ac:dyDescent="0.3">
      <c r="R43" t="s">
        <v>12</v>
      </c>
    </row>
    <row r="44" spans="18:18" x14ac:dyDescent="0.3">
      <c r="R44" t="s">
        <v>12</v>
      </c>
    </row>
    <row r="45" spans="18:18" x14ac:dyDescent="0.3">
      <c r="R45" t="s">
        <v>12</v>
      </c>
    </row>
    <row r="46" spans="18:18" x14ac:dyDescent="0.3">
      <c r="R46" t="s">
        <v>12</v>
      </c>
    </row>
    <row r="47" spans="18:18" x14ac:dyDescent="0.3">
      <c r="R47" t="s">
        <v>12</v>
      </c>
    </row>
    <row r="48" spans="18:18" x14ac:dyDescent="0.3">
      <c r="R48" t="s">
        <v>12</v>
      </c>
    </row>
    <row r="49" spans="18:18" x14ac:dyDescent="0.3">
      <c r="R49" t="s">
        <v>12</v>
      </c>
    </row>
    <row r="50" spans="18:18" x14ac:dyDescent="0.3">
      <c r="R50" t="s">
        <v>12</v>
      </c>
    </row>
    <row r="51" spans="18:18" x14ac:dyDescent="0.3">
      <c r="R51" t="s">
        <v>12</v>
      </c>
    </row>
    <row r="52" spans="18:18" x14ac:dyDescent="0.3">
      <c r="R52" t="s">
        <v>12</v>
      </c>
    </row>
    <row r="53" spans="18:18" x14ac:dyDescent="0.3">
      <c r="R53" t="s">
        <v>12</v>
      </c>
    </row>
    <row r="54" spans="18:18" x14ac:dyDescent="0.3">
      <c r="R54" t="s">
        <v>12</v>
      </c>
    </row>
    <row r="55" spans="18:18" x14ac:dyDescent="0.3">
      <c r="R55" t="s">
        <v>12</v>
      </c>
    </row>
    <row r="56" spans="18:18" x14ac:dyDescent="0.3">
      <c r="R56" t="s">
        <v>12</v>
      </c>
    </row>
    <row r="57" spans="18:18" x14ac:dyDescent="0.3">
      <c r="R57" t="s">
        <v>12</v>
      </c>
    </row>
    <row r="58" spans="18:18" x14ac:dyDescent="0.3">
      <c r="R58" t="s">
        <v>12</v>
      </c>
    </row>
    <row r="59" spans="18:18" x14ac:dyDescent="0.3">
      <c r="R59" t="s">
        <v>12</v>
      </c>
    </row>
    <row r="60" spans="18:18" x14ac:dyDescent="0.3">
      <c r="R60" t="s">
        <v>12</v>
      </c>
    </row>
    <row r="61" spans="18:18" x14ac:dyDescent="0.3">
      <c r="R61" t="s">
        <v>12</v>
      </c>
    </row>
    <row r="62" spans="18:18" x14ac:dyDescent="0.3">
      <c r="R62" t="s">
        <v>12</v>
      </c>
    </row>
    <row r="63" spans="18:18" x14ac:dyDescent="0.3">
      <c r="R63" t="s">
        <v>12</v>
      </c>
    </row>
    <row r="64" spans="18:18" x14ac:dyDescent="0.3">
      <c r="R64" t="s">
        <v>12</v>
      </c>
    </row>
    <row r="65" spans="18:18" x14ac:dyDescent="0.3">
      <c r="R65" t="s">
        <v>12</v>
      </c>
    </row>
    <row r="66" spans="18:18" x14ac:dyDescent="0.3">
      <c r="R66" t="s">
        <v>12</v>
      </c>
    </row>
    <row r="67" spans="18:18" x14ac:dyDescent="0.3">
      <c r="R67" t="s">
        <v>12</v>
      </c>
    </row>
    <row r="68" spans="18:18" x14ac:dyDescent="0.3">
      <c r="R68" t="s">
        <v>12</v>
      </c>
    </row>
    <row r="69" spans="18:18" x14ac:dyDescent="0.3">
      <c r="R69" t="s">
        <v>12</v>
      </c>
    </row>
    <row r="70" spans="18:18" x14ac:dyDescent="0.3">
      <c r="R70" t="s">
        <v>12</v>
      </c>
    </row>
    <row r="71" spans="18:18" x14ac:dyDescent="0.3">
      <c r="R71" t="s">
        <v>12</v>
      </c>
    </row>
    <row r="72" spans="18:18" x14ac:dyDescent="0.3">
      <c r="R72" t="s">
        <v>12</v>
      </c>
    </row>
    <row r="73" spans="18:18" x14ac:dyDescent="0.3">
      <c r="R73" t="s">
        <v>12</v>
      </c>
    </row>
    <row r="74" spans="18:18" x14ac:dyDescent="0.3">
      <c r="R74" t="s">
        <v>12</v>
      </c>
    </row>
    <row r="75" spans="18:18" x14ac:dyDescent="0.3">
      <c r="R75" t="s">
        <v>12</v>
      </c>
    </row>
    <row r="76" spans="18:18" x14ac:dyDescent="0.3">
      <c r="R76" t="s">
        <v>12</v>
      </c>
    </row>
    <row r="77" spans="18:18" x14ac:dyDescent="0.3">
      <c r="R77" t="s">
        <v>12</v>
      </c>
    </row>
    <row r="78" spans="18:18" x14ac:dyDescent="0.3">
      <c r="R78" t="s">
        <v>12</v>
      </c>
    </row>
    <row r="79" spans="18:18" x14ac:dyDescent="0.3">
      <c r="R79" t="s">
        <v>12</v>
      </c>
    </row>
    <row r="80" spans="18:18" x14ac:dyDescent="0.3">
      <c r="R80" t="s">
        <v>12</v>
      </c>
    </row>
    <row r="81" spans="18:18" x14ac:dyDescent="0.3">
      <c r="R81" t="s">
        <v>12</v>
      </c>
    </row>
    <row r="82" spans="18:18" x14ac:dyDescent="0.3">
      <c r="R82" t="s">
        <v>12</v>
      </c>
    </row>
    <row r="83" spans="18:18" x14ac:dyDescent="0.3">
      <c r="R83" t="s">
        <v>12</v>
      </c>
    </row>
    <row r="84" spans="18:18" x14ac:dyDescent="0.3">
      <c r="R84" t="s">
        <v>12</v>
      </c>
    </row>
    <row r="85" spans="18:18" x14ac:dyDescent="0.3">
      <c r="R85" t="s">
        <v>12</v>
      </c>
    </row>
    <row r="86" spans="18:18" x14ac:dyDescent="0.3">
      <c r="R86" t="s">
        <v>12</v>
      </c>
    </row>
    <row r="87" spans="18:18" x14ac:dyDescent="0.3">
      <c r="R87" t="s">
        <v>12</v>
      </c>
    </row>
    <row r="88" spans="18:18" x14ac:dyDescent="0.3">
      <c r="R88" t="s">
        <v>12</v>
      </c>
    </row>
    <row r="89" spans="18:18" x14ac:dyDescent="0.3">
      <c r="R89" t="s">
        <v>12</v>
      </c>
    </row>
    <row r="90" spans="18:18" x14ac:dyDescent="0.3">
      <c r="R90" t="s">
        <v>12</v>
      </c>
    </row>
    <row r="91" spans="18:18" x14ac:dyDescent="0.3">
      <c r="R91" t="s">
        <v>12</v>
      </c>
    </row>
    <row r="92" spans="18:18" x14ac:dyDescent="0.3">
      <c r="R92" t="s">
        <v>12</v>
      </c>
    </row>
    <row r="93" spans="18:18" x14ac:dyDescent="0.3">
      <c r="R93" t="s">
        <v>12</v>
      </c>
    </row>
    <row r="94" spans="18:18" x14ac:dyDescent="0.3">
      <c r="R94" t="s">
        <v>21</v>
      </c>
    </row>
    <row r="95" spans="18:18" x14ac:dyDescent="0.3">
      <c r="R95" t="s">
        <v>12</v>
      </c>
    </row>
    <row r="96" spans="18:18" x14ac:dyDescent="0.3">
      <c r="R96" t="s">
        <v>12</v>
      </c>
    </row>
    <row r="97" spans="18:18" x14ac:dyDescent="0.3">
      <c r="R97" t="s">
        <v>12</v>
      </c>
    </row>
    <row r="98" spans="18:18" x14ac:dyDescent="0.3">
      <c r="R98" t="s">
        <v>12</v>
      </c>
    </row>
    <row r="99" spans="18:18" x14ac:dyDescent="0.3">
      <c r="R99" t="s">
        <v>12</v>
      </c>
    </row>
    <row r="100" spans="18:18" x14ac:dyDescent="0.3">
      <c r="R100" t="s">
        <v>12</v>
      </c>
    </row>
    <row r="101" spans="18:18" x14ac:dyDescent="0.3">
      <c r="R101" t="s">
        <v>12</v>
      </c>
    </row>
    <row r="102" spans="18:18" x14ac:dyDescent="0.3">
      <c r="R102" t="s">
        <v>12</v>
      </c>
    </row>
    <row r="103" spans="18:18" x14ac:dyDescent="0.3">
      <c r="R103" t="s">
        <v>12</v>
      </c>
    </row>
    <row r="104" spans="18:18" x14ac:dyDescent="0.3">
      <c r="R104" t="s">
        <v>12</v>
      </c>
    </row>
    <row r="105" spans="18:18" x14ac:dyDescent="0.3">
      <c r="R105" t="s">
        <v>12</v>
      </c>
    </row>
    <row r="106" spans="18:18" x14ac:dyDescent="0.3">
      <c r="R106" t="s">
        <v>12</v>
      </c>
    </row>
    <row r="107" spans="18:18" x14ac:dyDescent="0.3">
      <c r="R107" t="s">
        <v>12</v>
      </c>
    </row>
    <row r="108" spans="18:18" x14ac:dyDescent="0.3">
      <c r="R108" t="s">
        <v>12</v>
      </c>
    </row>
    <row r="109" spans="18:18" x14ac:dyDescent="0.3">
      <c r="R109" t="s">
        <v>12</v>
      </c>
    </row>
    <row r="110" spans="18:18" x14ac:dyDescent="0.3">
      <c r="R110" t="s">
        <v>12</v>
      </c>
    </row>
    <row r="111" spans="18:18" x14ac:dyDescent="0.3">
      <c r="R111" t="s">
        <v>12</v>
      </c>
    </row>
    <row r="112" spans="18:18" x14ac:dyDescent="0.3">
      <c r="R112" t="s">
        <v>12</v>
      </c>
    </row>
    <row r="113" spans="18:18" x14ac:dyDescent="0.3">
      <c r="R113" t="s">
        <v>12</v>
      </c>
    </row>
    <row r="114" spans="18:18" x14ac:dyDescent="0.3">
      <c r="R114" t="s">
        <v>12</v>
      </c>
    </row>
    <row r="115" spans="18:18" x14ac:dyDescent="0.3">
      <c r="R115" t="s">
        <v>12</v>
      </c>
    </row>
    <row r="116" spans="18:18" x14ac:dyDescent="0.3">
      <c r="R116" t="s">
        <v>12</v>
      </c>
    </row>
    <row r="117" spans="18:18" x14ac:dyDescent="0.3">
      <c r="R117" t="s">
        <v>12</v>
      </c>
    </row>
    <row r="118" spans="18:18" x14ac:dyDescent="0.3">
      <c r="R118" t="s">
        <v>12</v>
      </c>
    </row>
    <row r="119" spans="18:18" x14ac:dyDescent="0.3">
      <c r="R119" t="s">
        <v>12</v>
      </c>
    </row>
    <row r="120" spans="18:18" x14ac:dyDescent="0.3">
      <c r="R120" t="s">
        <v>12</v>
      </c>
    </row>
    <row r="121" spans="18:18" x14ac:dyDescent="0.3">
      <c r="R121" t="s">
        <v>12</v>
      </c>
    </row>
    <row r="122" spans="18:18" x14ac:dyDescent="0.3">
      <c r="R122" t="s">
        <v>12</v>
      </c>
    </row>
    <row r="123" spans="18:18" x14ac:dyDescent="0.3">
      <c r="R123" t="s">
        <v>12</v>
      </c>
    </row>
    <row r="124" spans="18:18" x14ac:dyDescent="0.3">
      <c r="R124" t="s">
        <v>12</v>
      </c>
    </row>
    <row r="125" spans="18:18" x14ac:dyDescent="0.3">
      <c r="R125" t="s">
        <v>12</v>
      </c>
    </row>
    <row r="126" spans="18:18" x14ac:dyDescent="0.3">
      <c r="R126" t="s">
        <v>12</v>
      </c>
    </row>
    <row r="127" spans="18:18" x14ac:dyDescent="0.3">
      <c r="R127" t="s">
        <v>12</v>
      </c>
    </row>
    <row r="128" spans="18:18" x14ac:dyDescent="0.3">
      <c r="R128" t="s">
        <v>12</v>
      </c>
    </row>
    <row r="129" spans="18:18" x14ac:dyDescent="0.3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.2" x14ac:dyDescent="0.6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0" x14ac:dyDescent="0.3">
      <c r="E2" s="44" t="s">
        <v>15</v>
      </c>
      <c r="F2" s="44"/>
      <c r="G2" s="14">
        <f>COUNTA(B11:B25)</f>
        <v>2</v>
      </c>
    </row>
    <row r="3" spans="1:20" x14ac:dyDescent="0.3">
      <c r="B3" s="2"/>
      <c r="E3" s="44" t="s">
        <v>17</v>
      </c>
      <c r="F3" s="44"/>
      <c r="G3" s="14">
        <v>8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156</v>
      </c>
      <c r="J6" s="35"/>
      <c r="K6" s="35" t="s">
        <v>173</v>
      </c>
      <c r="L6" s="35"/>
      <c r="M6" s="35"/>
      <c r="N6" s="35"/>
      <c r="O6" s="35"/>
      <c r="P6" s="35"/>
    </row>
    <row r="7" spans="1:20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</row>
    <row r="8" spans="1:20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S8" s="14"/>
    </row>
    <row r="9" spans="1:20" x14ac:dyDescent="0.3">
      <c r="D9" s="1" t="s">
        <v>2</v>
      </c>
      <c r="E9" s="35">
        <v>20</v>
      </c>
      <c r="F9" s="35"/>
      <c r="G9" s="35">
        <v>121</v>
      </c>
      <c r="H9" s="35"/>
      <c r="I9" s="35">
        <v>104</v>
      </c>
      <c r="J9" s="35"/>
      <c r="K9" s="35">
        <v>1</v>
      </c>
      <c r="L9" s="35"/>
      <c r="M9" s="35"/>
      <c r="N9" s="35"/>
      <c r="O9" s="35"/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3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3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3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3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3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3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3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3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3">
      <c r="A20" s="39" t="s">
        <v>11</v>
      </c>
      <c r="B20" s="39"/>
      <c r="C20" s="40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3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M13" sqref="M13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44140625" bestFit="1" customWidth="1"/>
    <col min="20" max="20" width="19.77734375" bestFit="1" customWidth="1"/>
  </cols>
  <sheetData>
    <row r="1" spans="1:26" ht="31.2" x14ac:dyDescent="0.6">
      <c r="A1" s="34" t="s">
        <v>36</v>
      </c>
      <c r="B1" s="34"/>
      <c r="C1" s="34"/>
      <c r="D1" s="34"/>
      <c r="E1" s="34"/>
      <c r="F1" s="34"/>
      <c r="G1" s="34"/>
      <c r="H1" s="34"/>
    </row>
    <row r="2" spans="1:26" x14ac:dyDescent="0.3">
      <c r="E2" s="44" t="s">
        <v>15</v>
      </c>
      <c r="F2" s="44"/>
      <c r="G2" s="14">
        <f>COUNTA(B11:B35)</f>
        <v>7</v>
      </c>
    </row>
    <row r="3" spans="1:26" x14ac:dyDescent="0.3">
      <c r="E3" s="44" t="s">
        <v>17</v>
      </c>
      <c r="F3" s="44"/>
      <c r="G3" s="14">
        <f>COUNTA(E8:V8)</f>
        <v>5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160</v>
      </c>
      <c r="J6" s="35"/>
      <c r="K6" s="35" t="s">
        <v>173</v>
      </c>
      <c r="L6" s="35"/>
      <c r="M6" s="35" t="s">
        <v>315</v>
      </c>
      <c r="N6" s="35"/>
      <c r="O6" s="35"/>
      <c r="P6" s="35"/>
      <c r="Q6" s="35"/>
      <c r="R6" s="35"/>
      <c r="S6" s="35"/>
      <c r="T6" s="35"/>
      <c r="U6" s="35"/>
      <c r="V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3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>
        <v>46005</v>
      </c>
      <c r="N8" s="38"/>
      <c r="O8" s="38"/>
      <c r="P8" s="38"/>
      <c r="Q8" s="38"/>
      <c r="R8" s="38"/>
      <c r="S8" s="38"/>
      <c r="T8" s="38"/>
      <c r="U8" s="38"/>
      <c r="V8" s="38"/>
      <c r="Y8" s="14"/>
    </row>
    <row r="9" spans="1:26" x14ac:dyDescent="0.3">
      <c r="D9" s="1" t="s">
        <v>2</v>
      </c>
      <c r="E9" s="35">
        <v>55</v>
      </c>
      <c r="F9" s="35"/>
      <c r="G9" s="35">
        <v>241</v>
      </c>
      <c r="H9" s="35"/>
      <c r="I9" s="35">
        <v>25</v>
      </c>
      <c r="J9" s="35"/>
      <c r="K9" s="35">
        <v>4</v>
      </c>
      <c r="L9" s="35"/>
      <c r="M9" s="35">
        <v>11</v>
      </c>
      <c r="N9" s="35"/>
      <c r="O9" s="35"/>
      <c r="P9" s="35"/>
      <c r="Q9" s="35"/>
      <c r="R9" s="35"/>
      <c r="S9" s="35"/>
      <c r="T9" s="35"/>
      <c r="U9" s="35"/>
      <c r="V9" s="35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 t="shared" ref="F11:F18" si="1">IF(E11=0,,($E$9-E11)*$E$7*100/$E$9)</f>
        <v>127.27272727272727</v>
      </c>
      <c r="G11" s="13">
        <v>115</v>
      </c>
      <c r="H11" s="19">
        <f t="shared" ref="H11:H18" si="2">IF(G11=0,,($G$9-G11)*$G$7*100/$G$9)</f>
        <v>261.41078838174275</v>
      </c>
      <c r="I11" s="13"/>
      <c r="J11" s="19">
        <f t="shared" ref="J11:J18" si="3">IF(I11=0,,($I$9-I11)*$I$7*100/$I$9)</f>
        <v>0</v>
      </c>
      <c r="K11" s="13">
        <v>1</v>
      </c>
      <c r="L11" s="19">
        <f t="shared" ref="L11:L18" si="4">IF(K11=0,,($K$9-K11)*$K$7*100/$K$9)</f>
        <v>150</v>
      </c>
      <c r="M11" s="13">
        <v>3</v>
      </c>
      <c r="N11" s="19">
        <f t="shared" ref="N11:N18" si="5">IF(M11=0,,($M$9-M11)*$M$7*100/$M$9)</f>
        <v>145.45454545454547</v>
      </c>
      <c r="O11" s="13"/>
      <c r="P11" s="19">
        <f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18" si="6">IF(S11=0,,($S$9-S11)*$S$7*100/$S$9)</f>
        <v>0</v>
      </c>
      <c r="U11" s="6"/>
      <c r="V11" s="7">
        <f t="shared" ref="V11:V18" si="7">IF(U11=0,,($U$9-U11)*$U$7*100/$U$9)</f>
        <v>0</v>
      </c>
      <c r="W11" s="8">
        <f t="shared" ref="W11:W18" si="8">SUM(F11+H11+J11+L11+N11+T11+P11+R11)</f>
        <v>684.13806110901555</v>
      </c>
      <c r="X11" s="6">
        <f t="shared" ref="X11:X35" si="9">ROW(B11)-10</f>
        <v>1</v>
      </c>
      <c r="Y11" s="6">
        <f>COUNTA(E11,G11,I11,K11,#REF!,#REF!,S11,U11,#REF!,#REF!)</f>
        <v>7</v>
      </c>
      <c r="Z11" s="16">
        <f t="shared" ref="Z11:Z35" si="10">Y11/$G$3</f>
        <v>1.4</v>
      </c>
    </row>
    <row r="12" spans="1:26" x14ac:dyDescent="0.3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 t="shared" si="1"/>
        <v>65.454545454545453</v>
      </c>
      <c r="G12" s="13">
        <v>163</v>
      </c>
      <c r="H12" s="19">
        <f t="shared" si="2"/>
        <v>161.82572614107883</v>
      </c>
      <c r="I12" s="13">
        <v>10</v>
      </c>
      <c r="J12" s="19">
        <f t="shared" si="3"/>
        <v>120</v>
      </c>
      <c r="K12" s="13">
        <v>2</v>
      </c>
      <c r="L12" s="19">
        <f t="shared" si="4"/>
        <v>100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/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592.7348170501698</v>
      </c>
      <c r="X12" s="6">
        <f t="shared" si="9"/>
        <v>2</v>
      </c>
      <c r="Y12" s="6">
        <f>COUNTA(E12,G12,I12,K12,#REF!,#REF!,S12,U12,#REF!,#REF!)</f>
        <v>8</v>
      </c>
      <c r="Z12" s="16">
        <f t="shared" si="10"/>
        <v>1.6</v>
      </c>
    </row>
    <row r="13" spans="1:26" x14ac:dyDescent="0.3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18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1.4</v>
      </c>
    </row>
    <row r="14" spans="1:26" x14ac:dyDescent="0.3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1.4</v>
      </c>
    </row>
    <row r="15" spans="1:26" x14ac:dyDescent="0.3">
      <c r="A15" s="22">
        <f t="shared" si="0"/>
        <v>5</v>
      </c>
      <c r="B15" s="13" t="s">
        <v>161</v>
      </c>
      <c r="C15" s="13" t="s">
        <v>162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>
        <v>22</v>
      </c>
      <c r="J15" s="19">
        <f t="shared" si="3"/>
        <v>24</v>
      </c>
      <c r="K15" s="13"/>
      <c r="L15" s="19">
        <f t="shared" si="4"/>
        <v>0</v>
      </c>
      <c r="M15" s="13">
        <v>10</v>
      </c>
      <c r="N15" s="19">
        <f t="shared" si="5"/>
        <v>18.181818181818183</v>
      </c>
      <c r="O15" s="13"/>
      <c r="P15" s="19">
        <f>IF(O15=0,,($O$9-O15)*$O$7*100/$O$9)</f>
        <v>0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42.181818181818187</v>
      </c>
      <c r="X15" s="6">
        <f t="shared" si="9"/>
        <v>5</v>
      </c>
      <c r="Y15" s="6">
        <f>COUNTA(E15,G15,I15,K15,#REF!,#REF!,S15,U15,#REF!,#REF!)</f>
        <v>5</v>
      </c>
      <c r="Z15" s="16">
        <f t="shared" si="10"/>
        <v>1</v>
      </c>
    </row>
    <row r="16" spans="1:26" x14ac:dyDescent="0.3">
      <c r="A16" s="22">
        <f t="shared" si="0"/>
        <v>6</v>
      </c>
      <c r="B16" s="13" t="s">
        <v>321</v>
      </c>
      <c r="C16" s="13" t="s">
        <v>219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13">
        <v>9</v>
      </c>
      <c r="N16" s="19">
        <f t="shared" si="5"/>
        <v>36.363636363636367</v>
      </c>
      <c r="O16" s="13"/>
      <c r="P16" s="19">
        <f>15/2</f>
        <v>7.5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43.863636363636367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0.8</v>
      </c>
    </row>
    <row r="17" spans="1:26" x14ac:dyDescent="0.3">
      <c r="A17" s="22">
        <f t="shared" si="0"/>
        <v>7</v>
      </c>
      <c r="B17" s="13" t="s">
        <v>302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>IF(O17=0,,($O$9-O17)*$O$7*100/$O$9)</f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0.8</v>
      </c>
    </row>
    <row r="18" spans="1:26" x14ac:dyDescent="0.3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0.8</v>
      </c>
    </row>
    <row r="19" spans="1:26" x14ac:dyDescent="0.3">
      <c r="A19" s="22">
        <f t="shared" si="0"/>
        <v>9</v>
      </c>
      <c r="B19" s="13"/>
      <c r="C19" s="13"/>
      <c r="D19" s="13"/>
      <c r="E19" s="13"/>
      <c r="F19" s="19">
        <f t="shared" ref="F19:F31" si="12">IF(E19=0,,($E$9-E19)*$E$7*100/$E$9)</f>
        <v>0</v>
      </c>
      <c r="G19" s="6"/>
      <c r="H19" s="29">
        <f t="shared" ref="H19:H31" si="13">IF(G19=0,,($G$9-G19)*$G$7*100/$G$9)</f>
        <v>0</v>
      </c>
      <c r="I19" s="6"/>
      <c r="J19" s="19">
        <f t="shared" ref="J19:J31" si="14">IF(I19=0,,($I$9-I19)*$I$7*100/$I$9)</f>
        <v>0</v>
      </c>
      <c r="K19" s="6"/>
      <c r="L19" s="29">
        <f t="shared" ref="L19:L31" si="15">IF(K19=0,,($K$9-K19)*$K$7*100/$K$9)</f>
        <v>0</v>
      </c>
      <c r="M19" s="6"/>
      <c r="N19" s="19">
        <f t="shared" ref="N19:N31" si="16">IF(M19=0,,($M$9-M19)*$M$7*100/$M$9)</f>
        <v>0</v>
      </c>
      <c r="O19" s="27"/>
      <c r="P19" s="19">
        <f t="shared" ref="P19:P22" si="17">IF(O19=0,,($O$9-O19)*$O$7*100/$O$9)</f>
        <v>0</v>
      </c>
      <c r="Q19" s="27"/>
      <c r="R19" s="19">
        <f t="shared" ref="R19:R31" si="18">IF(Q19=0,,($Q$9-Q19)*$Q$7*100/$Q$9)</f>
        <v>0</v>
      </c>
      <c r="S19" s="6"/>
      <c r="T19" s="7">
        <f t="shared" ref="T19:T31" si="19">IF(S19=0,,($S$9-S19)*$S$7*100/$S$9)</f>
        <v>0</v>
      </c>
      <c r="U19" s="6"/>
      <c r="V19" s="7">
        <f t="shared" ref="V19:V31" si="20">IF(U19=0,,($U$9-U19)*$U$7*100/$U$9)</f>
        <v>0</v>
      </c>
      <c r="W19" s="8">
        <f t="shared" ref="W19:W31" si="21">SUM(F19+H19+J19+L19+N19+T19+P19+R19)</f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0.8</v>
      </c>
    </row>
    <row r="20" spans="1:26" x14ac:dyDescent="0.3">
      <c r="A20" s="22">
        <f t="shared" si="0"/>
        <v>10</v>
      </c>
      <c r="B20" s="13"/>
      <c r="C20" s="13"/>
      <c r="D20" s="13"/>
      <c r="E20" s="13"/>
      <c r="F20" s="19">
        <f t="shared" si="12"/>
        <v>0</v>
      </c>
      <c r="G20" s="6"/>
      <c r="H20" s="29">
        <f t="shared" si="13"/>
        <v>0</v>
      </c>
      <c r="I20" s="6"/>
      <c r="J20" s="19">
        <f t="shared" si="14"/>
        <v>0</v>
      </c>
      <c r="K20" s="6"/>
      <c r="L20" s="29">
        <f t="shared" si="15"/>
        <v>0</v>
      </c>
      <c r="M20" s="6"/>
      <c r="N20" s="19">
        <f t="shared" si="16"/>
        <v>0</v>
      </c>
      <c r="O20" s="27"/>
      <c r="P20" s="19">
        <f t="shared" si="17"/>
        <v>0</v>
      </c>
      <c r="Q20" s="27"/>
      <c r="R20" s="19">
        <f t="shared" si="18"/>
        <v>0</v>
      </c>
      <c r="S20" s="6"/>
      <c r="T20" s="7">
        <f t="shared" si="19"/>
        <v>0</v>
      </c>
      <c r="U20" s="6"/>
      <c r="V20" s="7">
        <f t="shared" si="20"/>
        <v>0</v>
      </c>
      <c r="W20" s="8">
        <f t="shared" si="2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0.8</v>
      </c>
    </row>
    <row r="21" spans="1:26" x14ac:dyDescent="0.3">
      <c r="A21" s="22">
        <f t="shared" si="0"/>
        <v>11</v>
      </c>
      <c r="B21" s="13"/>
      <c r="C21" s="13"/>
      <c r="D21" s="13"/>
      <c r="E21" s="13"/>
      <c r="F21" s="19">
        <f t="shared" si="12"/>
        <v>0</v>
      </c>
      <c r="G21" s="6"/>
      <c r="H21" s="29">
        <f t="shared" si="13"/>
        <v>0</v>
      </c>
      <c r="I21" s="6"/>
      <c r="J21" s="19">
        <f t="shared" si="14"/>
        <v>0</v>
      </c>
      <c r="K21" s="6"/>
      <c r="L21" s="29">
        <f t="shared" si="15"/>
        <v>0</v>
      </c>
      <c r="M21" s="6"/>
      <c r="N21" s="19">
        <f t="shared" si="16"/>
        <v>0</v>
      </c>
      <c r="O21" s="27"/>
      <c r="P21" s="19">
        <f t="shared" si="17"/>
        <v>0</v>
      </c>
      <c r="Q21" s="27"/>
      <c r="R21" s="19">
        <f t="shared" si="18"/>
        <v>0</v>
      </c>
      <c r="S21" s="6"/>
      <c r="T21" s="7">
        <f t="shared" si="19"/>
        <v>0</v>
      </c>
      <c r="U21" s="6"/>
      <c r="V21" s="7">
        <f t="shared" si="20"/>
        <v>0</v>
      </c>
      <c r="W21" s="8">
        <f t="shared" si="2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0.8</v>
      </c>
    </row>
    <row r="22" spans="1:26" x14ac:dyDescent="0.3">
      <c r="A22" s="22">
        <f t="shared" si="0"/>
        <v>12</v>
      </c>
      <c r="B22" s="13"/>
      <c r="C22" s="13"/>
      <c r="D22" s="13"/>
      <c r="E22" s="13"/>
      <c r="F22" s="19">
        <f t="shared" si="12"/>
        <v>0</v>
      </c>
      <c r="G22" s="6"/>
      <c r="H22" s="29">
        <f t="shared" si="13"/>
        <v>0</v>
      </c>
      <c r="I22" s="6"/>
      <c r="J22" s="19">
        <f t="shared" si="14"/>
        <v>0</v>
      </c>
      <c r="K22" s="6"/>
      <c r="L22" s="29">
        <f t="shared" si="15"/>
        <v>0</v>
      </c>
      <c r="M22" s="6"/>
      <c r="N22" s="19">
        <f t="shared" si="16"/>
        <v>0</v>
      </c>
      <c r="O22" s="27"/>
      <c r="P22" s="19">
        <f t="shared" si="17"/>
        <v>0</v>
      </c>
      <c r="Q22" s="27"/>
      <c r="R22" s="19">
        <f t="shared" si="18"/>
        <v>0</v>
      </c>
      <c r="S22" s="6"/>
      <c r="T22" s="7">
        <f t="shared" si="19"/>
        <v>0</v>
      </c>
      <c r="U22" s="6"/>
      <c r="V22" s="7">
        <f t="shared" si="20"/>
        <v>0</v>
      </c>
      <c r="W22" s="8">
        <f t="shared" si="2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0.8</v>
      </c>
    </row>
    <row r="23" spans="1:26" x14ac:dyDescent="0.3">
      <c r="A23" s="22">
        <f t="shared" si="0"/>
        <v>13</v>
      </c>
      <c r="B23" s="13"/>
      <c r="C23" s="13"/>
      <c r="D23" s="13"/>
      <c r="E23" s="13"/>
      <c r="F23" s="19">
        <f t="shared" si="12"/>
        <v>0</v>
      </c>
      <c r="G23" s="6"/>
      <c r="H23" s="29">
        <f t="shared" si="13"/>
        <v>0</v>
      </c>
      <c r="I23" s="6"/>
      <c r="J23" s="19">
        <f t="shared" si="14"/>
        <v>0</v>
      </c>
      <c r="K23" s="6"/>
      <c r="L23" s="29">
        <f t="shared" si="15"/>
        <v>0</v>
      </c>
      <c r="M23" s="6"/>
      <c r="N23" s="19">
        <f t="shared" si="16"/>
        <v>0</v>
      </c>
      <c r="O23" s="27"/>
      <c r="P23" s="19">
        <v>0</v>
      </c>
      <c r="Q23" s="27"/>
      <c r="R23" s="19">
        <f t="shared" si="18"/>
        <v>0</v>
      </c>
      <c r="S23" s="6"/>
      <c r="T23" s="7">
        <f t="shared" si="19"/>
        <v>0</v>
      </c>
      <c r="U23" s="6"/>
      <c r="V23" s="7">
        <f t="shared" si="20"/>
        <v>0</v>
      </c>
      <c r="W23" s="8">
        <f t="shared" si="2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0.8</v>
      </c>
    </row>
    <row r="24" spans="1:26" x14ac:dyDescent="0.3">
      <c r="A24" s="22">
        <f t="shared" si="0"/>
        <v>14</v>
      </c>
      <c r="B24" s="13"/>
      <c r="C24" s="13"/>
      <c r="D24" s="13"/>
      <c r="E24" s="13"/>
      <c r="F24" s="19">
        <f t="shared" si="12"/>
        <v>0</v>
      </c>
      <c r="G24" s="6"/>
      <c r="H24" s="29">
        <f t="shared" si="13"/>
        <v>0</v>
      </c>
      <c r="I24" s="6"/>
      <c r="J24" s="19">
        <f t="shared" si="14"/>
        <v>0</v>
      </c>
      <c r="K24" s="6"/>
      <c r="L24" s="29">
        <f t="shared" si="15"/>
        <v>0</v>
      </c>
      <c r="M24" s="6"/>
      <c r="N24" s="19">
        <f t="shared" si="16"/>
        <v>0</v>
      </c>
      <c r="O24" s="27"/>
      <c r="P24" s="19">
        <f t="shared" ref="P24:P31" si="22"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2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0.8</v>
      </c>
    </row>
    <row r="25" spans="1:26" x14ac:dyDescent="0.3">
      <c r="A25" s="22">
        <f t="shared" si="0"/>
        <v>15</v>
      </c>
      <c r="B25" s="13"/>
      <c r="C25" s="13"/>
      <c r="D25" s="13"/>
      <c r="E25" s="13"/>
      <c r="F25" s="19">
        <f t="shared" si="12"/>
        <v>0</v>
      </c>
      <c r="G25" s="6"/>
      <c r="H25" s="29">
        <f t="shared" si="13"/>
        <v>0</v>
      </c>
      <c r="I25" s="6"/>
      <c r="J25" s="19">
        <f t="shared" si="14"/>
        <v>0</v>
      </c>
      <c r="K25" s="6"/>
      <c r="L25" s="29">
        <f t="shared" si="15"/>
        <v>0</v>
      </c>
      <c r="M25" s="6"/>
      <c r="N25" s="19">
        <f t="shared" si="16"/>
        <v>0</v>
      </c>
      <c r="O25" s="27"/>
      <c r="P25" s="19">
        <f t="shared" si="22"/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2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0.8</v>
      </c>
    </row>
    <row r="26" spans="1:26" x14ac:dyDescent="0.3">
      <c r="A26" s="22">
        <f t="shared" si="0"/>
        <v>16</v>
      </c>
      <c r="B26" s="13"/>
      <c r="C26" s="13"/>
      <c r="D26" s="13"/>
      <c r="E26" s="13"/>
      <c r="F26" s="19">
        <f t="shared" si="12"/>
        <v>0</v>
      </c>
      <c r="G26" s="6"/>
      <c r="H26" s="29">
        <f t="shared" si="13"/>
        <v>0</v>
      </c>
      <c r="I26" s="6"/>
      <c r="J26" s="19">
        <f t="shared" si="14"/>
        <v>0</v>
      </c>
      <c r="K26" s="6"/>
      <c r="L26" s="29">
        <f t="shared" si="15"/>
        <v>0</v>
      </c>
      <c r="M26" s="6"/>
      <c r="N26" s="19">
        <f t="shared" si="16"/>
        <v>0</v>
      </c>
      <c r="O26" s="27"/>
      <c r="P26" s="19">
        <f t="shared" si="22"/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2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0.8</v>
      </c>
    </row>
    <row r="27" spans="1:26" x14ac:dyDescent="0.3">
      <c r="A27" s="22">
        <f t="shared" si="0"/>
        <v>17</v>
      </c>
      <c r="B27" s="13"/>
      <c r="C27" s="13"/>
      <c r="D27" s="13"/>
      <c r="E27" s="13"/>
      <c r="F27" s="19">
        <f t="shared" si="12"/>
        <v>0</v>
      </c>
      <c r="G27" s="6"/>
      <c r="H27" s="29">
        <f t="shared" si="13"/>
        <v>0</v>
      </c>
      <c r="I27" s="6"/>
      <c r="J27" s="19">
        <f t="shared" si="14"/>
        <v>0</v>
      </c>
      <c r="K27" s="6"/>
      <c r="L27" s="29">
        <f t="shared" si="15"/>
        <v>0</v>
      </c>
      <c r="M27" s="6"/>
      <c r="N27" s="19">
        <f t="shared" si="16"/>
        <v>0</v>
      </c>
      <c r="O27" s="27"/>
      <c r="P27" s="19">
        <f t="shared" si="22"/>
        <v>0</v>
      </c>
      <c r="Q27" s="27"/>
      <c r="R27" s="19">
        <f t="shared" si="18"/>
        <v>0</v>
      </c>
      <c r="S27" s="6"/>
      <c r="T27" s="7">
        <f t="shared" si="19"/>
        <v>0</v>
      </c>
      <c r="U27" s="6"/>
      <c r="V27" s="7">
        <f t="shared" si="20"/>
        <v>0</v>
      </c>
      <c r="W27" s="8">
        <f t="shared" si="2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0.8</v>
      </c>
    </row>
    <row r="28" spans="1:26" x14ac:dyDescent="0.3">
      <c r="A28" s="22">
        <f t="shared" si="0"/>
        <v>18</v>
      </c>
      <c r="B28" s="13"/>
      <c r="C28" s="13"/>
      <c r="D28" s="13"/>
      <c r="E28" s="13"/>
      <c r="F28" s="19">
        <f t="shared" si="12"/>
        <v>0</v>
      </c>
      <c r="G28" s="6"/>
      <c r="H28" s="29">
        <f t="shared" si="13"/>
        <v>0</v>
      </c>
      <c r="I28" s="6"/>
      <c r="J28" s="19">
        <f t="shared" si="14"/>
        <v>0</v>
      </c>
      <c r="K28" s="6"/>
      <c r="L28" s="29">
        <f t="shared" si="15"/>
        <v>0</v>
      </c>
      <c r="M28" s="6"/>
      <c r="N28" s="19">
        <f t="shared" si="16"/>
        <v>0</v>
      </c>
      <c r="O28" s="27"/>
      <c r="P28" s="19">
        <f t="shared" si="22"/>
        <v>0</v>
      </c>
      <c r="Q28" s="27"/>
      <c r="R28" s="19">
        <f t="shared" si="18"/>
        <v>0</v>
      </c>
      <c r="S28" s="6"/>
      <c r="T28" s="7">
        <f t="shared" si="19"/>
        <v>0</v>
      </c>
      <c r="U28" s="6"/>
      <c r="V28" s="7">
        <f t="shared" si="20"/>
        <v>0</v>
      </c>
      <c r="W28" s="8">
        <f t="shared" si="2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0.8</v>
      </c>
    </row>
    <row r="29" spans="1:26" x14ac:dyDescent="0.3">
      <c r="A29" s="22">
        <f t="shared" si="0"/>
        <v>19</v>
      </c>
      <c r="B29" s="13"/>
      <c r="C29" s="13"/>
      <c r="D29" s="13"/>
      <c r="E29" s="13"/>
      <c r="F29" s="19">
        <f t="shared" si="12"/>
        <v>0</v>
      </c>
      <c r="G29" s="6"/>
      <c r="H29" s="29">
        <f t="shared" si="13"/>
        <v>0</v>
      </c>
      <c r="I29" s="6"/>
      <c r="J29" s="19">
        <f t="shared" si="14"/>
        <v>0</v>
      </c>
      <c r="K29" s="6"/>
      <c r="L29" s="29">
        <f t="shared" si="15"/>
        <v>0</v>
      </c>
      <c r="M29" s="6"/>
      <c r="N29" s="19">
        <f t="shared" si="16"/>
        <v>0</v>
      </c>
      <c r="O29" s="6"/>
      <c r="P29" s="19">
        <f t="shared" si="22"/>
        <v>0</v>
      </c>
      <c r="Q29" s="6"/>
      <c r="R29" s="19">
        <f t="shared" si="18"/>
        <v>0</v>
      </c>
      <c r="S29" s="6"/>
      <c r="T29" s="7">
        <f t="shared" si="19"/>
        <v>0</v>
      </c>
      <c r="U29" s="6"/>
      <c r="V29" s="7">
        <f t="shared" si="20"/>
        <v>0</v>
      </c>
      <c r="W29" s="8">
        <f t="shared" si="2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0.8</v>
      </c>
    </row>
    <row r="30" spans="1:26" x14ac:dyDescent="0.3">
      <c r="A30" s="22">
        <f t="shared" si="0"/>
        <v>20</v>
      </c>
      <c r="B30" s="13"/>
      <c r="C30" s="13"/>
      <c r="D30" s="13"/>
      <c r="E30" s="13"/>
      <c r="F30" s="19">
        <f t="shared" si="12"/>
        <v>0</v>
      </c>
      <c r="G30" s="6"/>
      <c r="H30" s="29">
        <f t="shared" si="13"/>
        <v>0</v>
      </c>
      <c r="I30" s="6"/>
      <c r="J30" s="19">
        <f t="shared" si="14"/>
        <v>0</v>
      </c>
      <c r="K30" s="6"/>
      <c r="L30" s="29">
        <f t="shared" si="15"/>
        <v>0</v>
      </c>
      <c r="M30" s="6"/>
      <c r="N30" s="19">
        <f t="shared" si="16"/>
        <v>0</v>
      </c>
      <c r="O30" s="6"/>
      <c r="P30" s="19">
        <f t="shared" si="22"/>
        <v>0</v>
      </c>
      <c r="Q30" s="6"/>
      <c r="R30" s="19">
        <f t="shared" si="18"/>
        <v>0</v>
      </c>
      <c r="S30" s="6"/>
      <c r="T30" s="7">
        <f t="shared" si="19"/>
        <v>0</v>
      </c>
      <c r="U30" s="6"/>
      <c r="V30" s="7">
        <f t="shared" si="20"/>
        <v>0</v>
      </c>
      <c r="W30" s="8">
        <f t="shared" si="2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0.8</v>
      </c>
    </row>
    <row r="31" spans="1:26" x14ac:dyDescent="0.3">
      <c r="A31" s="22">
        <f t="shared" si="0"/>
        <v>21</v>
      </c>
      <c r="B31" s="13"/>
      <c r="C31" s="13"/>
      <c r="D31" s="13"/>
      <c r="E31" s="13"/>
      <c r="F31" s="19">
        <f t="shared" si="12"/>
        <v>0</v>
      </c>
      <c r="G31" s="6"/>
      <c r="H31" s="29">
        <f t="shared" si="13"/>
        <v>0</v>
      </c>
      <c r="I31" s="6"/>
      <c r="J31" s="19">
        <f t="shared" si="14"/>
        <v>0</v>
      </c>
      <c r="K31" s="6"/>
      <c r="L31" s="29">
        <f t="shared" si="15"/>
        <v>0</v>
      </c>
      <c r="M31" s="6"/>
      <c r="N31" s="19">
        <f t="shared" si="16"/>
        <v>0</v>
      </c>
      <c r="O31" s="6"/>
      <c r="P31" s="19">
        <f t="shared" si="22"/>
        <v>0</v>
      </c>
      <c r="Q31" s="6"/>
      <c r="R31" s="19">
        <f t="shared" si="18"/>
        <v>0</v>
      </c>
      <c r="S31" s="6"/>
      <c r="T31" s="7">
        <f t="shared" si="19"/>
        <v>0</v>
      </c>
      <c r="U31" s="6"/>
      <c r="V31" s="7">
        <f t="shared" si="20"/>
        <v>0</v>
      </c>
      <c r="W31" s="8">
        <f t="shared" si="2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0.8</v>
      </c>
    </row>
    <row r="32" spans="1:26" x14ac:dyDescent="0.3">
      <c r="A32" s="22">
        <f t="shared" si="0"/>
        <v>22</v>
      </c>
      <c r="B32" s="13"/>
      <c r="C32" s="13"/>
      <c r="D32" s="13"/>
      <c r="E32" s="13"/>
      <c r="F32" s="19">
        <f t="shared" ref="F32:F35" si="23">IF(E32=0,,($E$9-E32)*$E$7*100/$E$9)</f>
        <v>0</v>
      </c>
      <c r="G32" s="6"/>
      <c r="H32" s="29">
        <f t="shared" ref="H32:H35" si="24">IF(G32=0,,($G$9-G32)*$G$7*100/$G$9)</f>
        <v>0</v>
      </c>
      <c r="I32" s="6"/>
      <c r="J32" s="19">
        <f t="shared" ref="J32:J35" si="25">IF(I32=0,,($I$9-I32)*$I$7*100/$I$9)</f>
        <v>0</v>
      </c>
      <c r="K32" s="6"/>
      <c r="L32" s="29">
        <f t="shared" ref="L32:L35" si="26">IF(K32=0,,($K$9-K32)*$K$7*100/$K$9)</f>
        <v>0</v>
      </c>
      <c r="M32" s="6"/>
      <c r="N32" s="19">
        <f t="shared" ref="N32:N35" si="27">IF(M32=0,,($M$9-M32)*$M$7*100/$M$9)</f>
        <v>0</v>
      </c>
      <c r="O32" s="6"/>
      <c r="P32" s="19">
        <f t="shared" ref="P32:P35" si="28">IF(O32=0,,($O$9-O32)*$O$7*100/$O$9)</f>
        <v>0</v>
      </c>
      <c r="Q32" s="6"/>
      <c r="R32" s="19">
        <f t="shared" ref="R32:R35" si="29">IF(Q32=0,,($Q$9-Q32)*$Q$7*100/$Q$9)</f>
        <v>0</v>
      </c>
      <c r="S32" s="6"/>
      <c r="T32" s="7">
        <f t="shared" ref="T32:T35" si="30">IF(S32=0,,($S$9-S32)*$S$7*100/$S$9)</f>
        <v>0</v>
      </c>
      <c r="U32" s="6"/>
      <c r="V32" s="7">
        <f t="shared" ref="V32:V35" si="31">IF(U32=0,,($U$9-U32)*$U$7*100/$U$9)</f>
        <v>0</v>
      </c>
      <c r="W32" s="8">
        <f t="shared" ref="W32:W35" si="32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0.8</v>
      </c>
    </row>
    <row r="33" spans="1:26" x14ac:dyDescent="0.3">
      <c r="A33" s="22">
        <f t="shared" si="0"/>
        <v>23</v>
      </c>
      <c r="B33" s="13"/>
      <c r="C33" s="13"/>
      <c r="D33" s="13"/>
      <c r="E33" s="13"/>
      <c r="F33" s="19">
        <f t="shared" si="23"/>
        <v>0</v>
      </c>
      <c r="G33" s="6"/>
      <c r="H33" s="29">
        <f t="shared" si="24"/>
        <v>0</v>
      </c>
      <c r="I33" s="6"/>
      <c r="J33" s="19">
        <f t="shared" si="25"/>
        <v>0</v>
      </c>
      <c r="K33" s="6"/>
      <c r="L33" s="29">
        <f t="shared" si="26"/>
        <v>0</v>
      </c>
      <c r="M33" s="6"/>
      <c r="N33" s="19">
        <f t="shared" si="27"/>
        <v>0</v>
      </c>
      <c r="O33" s="6"/>
      <c r="P33" s="19">
        <f t="shared" si="28"/>
        <v>0</v>
      </c>
      <c r="Q33" s="6"/>
      <c r="R33" s="19">
        <f t="shared" si="29"/>
        <v>0</v>
      </c>
      <c r="S33" s="6"/>
      <c r="T33" s="7">
        <f t="shared" si="30"/>
        <v>0</v>
      </c>
      <c r="U33" s="6"/>
      <c r="V33" s="7">
        <f t="shared" si="31"/>
        <v>0</v>
      </c>
      <c r="W33" s="8">
        <f t="shared" si="32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0.8</v>
      </c>
    </row>
    <row r="34" spans="1:26" x14ac:dyDescent="0.3">
      <c r="A34" s="22">
        <f t="shared" si="0"/>
        <v>24</v>
      </c>
      <c r="B34" s="13"/>
      <c r="C34" s="13"/>
      <c r="D34" s="13"/>
      <c r="E34" s="13"/>
      <c r="F34" s="19">
        <f t="shared" si="23"/>
        <v>0</v>
      </c>
      <c r="G34" s="6"/>
      <c r="H34" s="29">
        <f t="shared" si="24"/>
        <v>0</v>
      </c>
      <c r="I34" s="6"/>
      <c r="J34" s="19">
        <f t="shared" si="25"/>
        <v>0</v>
      </c>
      <c r="K34" s="6"/>
      <c r="L34" s="29">
        <f t="shared" si="26"/>
        <v>0</v>
      </c>
      <c r="M34" s="6"/>
      <c r="N34" s="19">
        <f t="shared" si="27"/>
        <v>0</v>
      </c>
      <c r="O34" s="6"/>
      <c r="P34" s="19">
        <f t="shared" si="28"/>
        <v>0</v>
      </c>
      <c r="Q34" s="6"/>
      <c r="R34" s="19">
        <f t="shared" si="29"/>
        <v>0</v>
      </c>
      <c r="S34" s="6"/>
      <c r="T34" s="7">
        <f t="shared" si="30"/>
        <v>0</v>
      </c>
      <c r="U34" s="6"/>
      <c r="V34" s="7">
        <f t="shared" si="31"/>
        <v>0</v>
      </c>
      <c r="W34" s="8">
        <f t="shared" si="32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0.8</v>
      </c>
    </row>
    <row r="35" spans="1:26" x14ac:dyDescent="0.3">
      <c r="A35" s="22">
        <f t="shared" si="0"/>
        <v>25</v>
      </c>
      <c r="B35" s="13"/>
      <c r="C35" s="13"/>
      <c r="D35" s="13"/>
      <c r="E35" s="13"/>
      <c r="F35" s="19">
        <f t="shared" si="23"/>
        <v>0</v>
      </c>
      <c r="G35" s="6"/>
      <c r="H35" s="29">
        <f t="shared" si="24"/>
        <v>0</v>
      </c>
      <c r="I35" s="6"/>
      <c r="J35" s="19">
        <f t="shared" si="25"/>
        <v>0</v>
      </c>
      <c r="K35" s="6"/>
      <c r="L35" s="29">
        <f t="shared" si="26"/>
        <v>0</v>
      </c>
      <c r="M35" s="6"/>
      <c r="N35" s="19">
        <f t="shared" si="27"/>
        <v>0</v>
      </c>
      <c r="O35" s="6"/>
      <c r="P35" s="19">
        <f t="shared" si="28"/>
        <v>0</v>
      </c>
      <c r="Q35" s="6"/>
      <c r="R35" s="19">
        <f t="shared" si="29"/>
        <v>0</v>
      </c>
      <c r="S35" s="6"/>
      <c r="T35" s="7">
        <f t="shared" si="30"/>
        <v>0</v>
      </c>
      <c r="U35" s="6"/>
      <c r="V35" s="7">
        <f t="shared" si="31"/>
        <v>0</v>
      </c>
      <c r="W35" s="8">
        <f t="shared" si="32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0.8</v>
      </c>
    </row>
    <row r="36" spans="1:26" x14ac:dyDescent="0.3">
      <c r="A36" s="39" t="s">
        <v>11</v>
      </c>
      <c r="B36" s="39"/>
      <c r="C36" s="40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3">
      <c r="A37" s="45" t="s">
        <v>19</v>
      </c>
      <c r="B37" s="45"/>
      <c r="C37" s="45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18">
    <sortCondition descending="1" ref="W11:W18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2025-12-22T08:39:33Z</dcterms:modified>
</cp:coreProperties>
</file>