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310FE773-AA28-2649-A322-176BFF44BA88}" xr6:coauthVersionLast="47" xr6:coauthVersionMax="47" xr10:uidLastSave="{00000000-0000-0000-0000-000000000000}"/>
  <bookViews>
    <workbookView xWindow="0" yWindow="680" windowWidth="30240" windowHeight="17240" tabRatio="929" firstSheet="4" activeTab="1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'SH-M11-'!$B$10:$R$55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'SH-M11-'!$A$1:$S$57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1" l="1"/>
  <c r="N26" i="31"/>
  <c r="N25" i="31"/>
  <c r="N22" i="31"/>
  <c r="N24" i="31"/>
  <c r="N23" i="31"/>
  <c r="N21" i="31"/>
  <c r="N20" i="31"/>
  <c r="N19" i="31"/>
  <c r="N18" i="31"/>
  <c r="N17" i="31"/>
  <c r="N16" i="31"/>
  <c r="N15" i="31"/>
  <c r="N14" i="31"/>
  <c r="N13" i="31"/>
  <c r="N12" i="31"/>
  <c r="N11" i="31"/>
  <c r="T27" i="42"/>
  <c r="T26" i="42"/>
  <c r="T25" i="42"/>
  <c r="T24" i="42"/>
  <c r="T23" i="42"/>
  <c r="T22" i="42"/>
  <c r="T21" i="42"/>
  <c r="T18" i="42"/>
  <c r="T17" i="42"/>
  <c r="T19" i="42"/>
  <c r="T14" i="42"/>
  <c r="T16" i="42"/>
  <c r="T15" i="42"/>
  <c r="T13" i="42"/>
  <c r="T12" i="42"/>
  <c r="T11" i="42"/>
  <c r="T28" i="42"/>
  <c r="L22" i="44"/>
  <c r="L15" i="46"/>
  <c r="H11" i="45"/>
  <c r="N11" i="29"/>
  <c r="I11" i="34"/>
  <c r="G11" i="34"/>
  <c r="G12" i="34"/>
  <c r="F11" i="35"/>
  <c r="I12" i="34"/>
  <c r="S33" i="35"/>
  <c r="S32" i="35"/>
  <c r="S31" i="35"/>
  <c r="S30" i="35"/>
  <c r="S29" i="35"/>
  <c r="S28" i="35"/>
  <c r="S27" i="35"/>
  <c r="S26" i="35"/>
  <c r="R27" i="42"/>
  <c r="R25" i="42"/>
  <c r="R24" i="42"/>
  <c r="R26" i="42"/>
  <c r="R23" i="42"/>
  <c r="R21" i="42"/>
  <c r="R22" i="42"/>
  <c r="R20" i="42"/>
  <c r="R17" i="42"/>
  <c r="R18" i="42"/>
  <c r="R15" i="42"/>
  <c r="R19" i="42"/>
  <c r="R14" i="42"/>
  <c r="R16" i="42"/>
  <c r="R13" i="42"/>
  <c r="R12" i="42"/>
  <c r="R11" i="42"/>
  <c r="R28" i="42"/>
  <c r="L55" i="45"/>
  <c r="O55" i="45" s="1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1" i="35"/>
  <c r="H18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5" i="42"/>
  <c r="P24" i="42"/>
  <c r="P26" i="42"/>
  <c r="P23" i="42"/>
  <c r="P21" i="42"/>
  <c r="P22" i="42"/>
  <c r="P20" i="42"/>
  <c r="P17" i="42"/>
  <c r="P18" i="42"/>
  <c r="P15" i="42"/>
  <c r="P19" i="42"/>
  <c r="P14" i="42"/>
  <c r="P16" i="42"/>
  <c r="P13" i="42"/>
  <c r="P12" i="42"/>
  <c r="P11" i="42"/>
  <c r="N11" i="42"/>
  <c r="L11" i="41"/>
  <c r="L24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5" i="42"/>
  <c r="N24" i="42"/>
  <c r="N26" i="42"/>
  <c r="N23" i="42"/>
  <c r="N21" i="42"/>
  <c r="N22" i="42"/>
  <c r="N20" i="42"/>
  <c r="N17" i="42"/>
  <c r="N18" i="42"/>
  <c r="N15" i="42"/>
  <c r="N19" i="42"/>
  <c r="N14" i="42"/>
  <c r="N16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5" i="42"/>
  <c r="L24" i="42"/>
  <c r="L26" i="42"/>
  <c r="L23" i="42"/>
  <c r="L21" i="42"/>
  <c r="L22" i="42"/>
  <c r="L20" i="42"/>
  <c r="L17" i="42"/>
  <c r="L18" i="42"/>
  <c r="L16" i="42"/>
  <c r="L15" i="42"/>
  <c r="L19" i="42"/>
  <c r="L14" i="42"/>
  <c r="L13" i="42"/>
  <c r="L12" i="42"/>
  <c r="J12" i="42"/>
  <c r="H12" i="42"/>
  <c r="J27" i="31"/>
  <c r="J26" i="31"/>
  <c r="J25" i="31"/>
  <c r="J22" i="31"/>
  <c r="J24" i="31"/>
  <c r="J23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5" i="42"/>
  <c r="J24" i="42"/>
  <c r="J26" i="42"/>
  <c r="J18" i="42"/>
  <c r="J23" i="42"/>
  <c r="J21" i="42"/>
  <c r="J17" i="42"/>
  <c r="J22" i="42"/>
  <c r="J20" i="42"/>
  <c r="J15" i="42"/>
  <c r="J14" i="42"/>
  <c r="J11" i="42"/>
  <c r="J19" i="42"/>
  <c r="J13" i="42"/>
  <c r="J16" i="42"/>
  <c r="J28" i="42"/>
  <c r="H27" i="31"/>
  <c r="H26" i="31"/>
  <c r="H25" i="31"/>
  <c r="H22" i="31"/>
  <c r="H24" i="31"/>
  <c r="H23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7" i="35"/>
  <c r="F16" i="35"/>
  <c r="F15" i="35"/>
  <c r="F14" i="35"/>
  <c r="F13" i="35"/>
  <c r="F18" i="35"/>
  <c r="F12" i="35"/>
  <c r="H12" i="30"/>
  <c r="H27" i="42"/>
  <c r="H25" i="42"/>
  <c r="H24" i="42"/>
  <c r="H11" i="42"/>
  <c r="H26" i="42"/>
  <c r="H20" i="42"/>
  <c r="H17" i="42"/>
  <c r="H18" i="42"/>
  <c r="H23" i="42"/>
  <c r="H21" i="42"/>
  <c r="H22" i="42"/>
  <c r="H13" i="42"/>
  <c r="H15" i="42"/>
  <c r="H16" i="42"/>
  <c r="H19" i="42"/>
  <c r="H14" i="42"/>
  <c r="H28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28" i="48"/>
  <c r="F33" i="25"/>
  <c r="F55" i="25"/>
  <c r="F26" i="42"/>
  <c r="F12" i="41"/>
  <c r="F23" i="30"/>
  <c r="F18" i="41"/>
  <c r="F17" i="31"/>
  <c r="F27" i="31"/>
  <c r="F26" i="31"/>
  <c r="F25" i="31"/>
  <c r="F22" i="31"/>
  <c r="F24" i="31"/>
  <c r="F23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7" i="35"/>
  <c r="P13" i="35"/>
  <c r="P18" i="35"/>
  <c r="P11" i="35"/>
  <c r="P14" i="35"/>
  <c r="P15" i="35"/>
  <c r="P12" i="35"/>
  <c r="R15" i="35"/>
  <c r="R16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7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AE26" i="42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1" i="35"/>
  <c r="N18" i="35"/>
  <c r="N13" i="35"/>
  <c r="N14" i="35"/>
  <c r="N16" i="35"/>
  <c r="N15" i="35"/>
  <c r="N19" i="35"/>
  <c r="N17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1" i="30"/>
  <c r="X25" i="30"/>
  <c r="X12" i="30"/>
  <c r="X27" i="30"/>
  <c r="X23" i="30"/>
  <c r="X38" i="30"/>
  <c r="X36" i="30"/>
  <c r="X19" i="30"/>
  <c r="X30" i="30"/>
  <c r="X40" i="30"/>
  <c r="X33" i="30"/>
  <c r="X20" i="30"/>
  <c r="X17" i="30"/>
  <c r="X42" i="30"/>
  <c r="X41" i="30"/>
  <c r="X35" i="30"/>
  <c r="X18" i="30"/>
  <c r="X32" i="30"/>
  <c r="X39" i="30"/>
  <c r="X29" i="30"/>
  <c r="X22" i="30"/>
  <c r="X28" i="30"/>
  <c r="X13" i="30"/>
  <c r="X43" i="30"/>
  <c r="X16" i="30"/>
  <c r="X11" i="30"/>
  <c r="X44" i="30"/>
  <c r="X26" i="30"/>
  <c r="X34" i="30"/>
  <c r="X14" i="30"/>
  <c r="X31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L26" i="31"/>
  <c r="Y19" i="31"/>
  <c r="A19" i="31" s="1"/>
  <c r="V15" i="31"/>
  <c r="T15" i="31"/>
  <c r="R15" i="31"/>
  <c r="W15" i="31" s="1"/>
  <c r="P15" i="31"/>
  <c r="L15" i="31"/>
  <c r="P11" i="31"/>
  <c r="P12" i="31"/>
  <c r="P14" i="31"/>
  <c r="P17" i="31"/>
  <c r="P19" i="31"/>
  <c r="P20" i="31"/>
  <c r="P16" i="31"/>
  <c r="P21" i="31"/>
  <c r="P23" i="31"/>
  <c r="P24" i="31"/>
  <c r="P18" i="31"/>
  <c r="P22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21" i="30"/>
  <c r="R25" i="30"/>
  <c r="R12" i="30"/>
  <c r="R27" i="30"/>
  <c r="R23" i="30"/>
  <c r="R19" i="30"/>
  <c r="R30" i="30"/>
  <c r="R40" i="30"/>
  <c r="R33" i="30"/>
  <c r="R20" i="30"/>
  <c r="R17" i="30"/>
  <c r="R24" i="30"/>
  <c r="R35" i="30"/>
  <c r="R18" i="30"/>
  <c r="R32" i="30"/>
  <c r="R39" i="30"/>
  <c r="R29" i="30"/>
  <c r="R22" i="30"/>
  <c r="R28" i="30"/>
  <c r="R13" i="30"/>
  <c r="R16" i="30"/>
  <c r="R11" i="30"/>
  <c r="R26" i="30"/>
  <c r="R34" i="30"/>
  <c r="R14" i="30"/>
  <c r="R31" i="30"/>
  <c r="R37" i="30"/>
  <c r="R36" i="30"/>
  <c r="R38" i="30"/>
  <c r="R41" i="30"/>
  <c r="R43" i="30"/>
  <c r="R42" i="30"/>
  <c r="R15" i="30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19" i="30"/>
  <c r="P14" i="30"/>
  <c r="P17" i="30"/>
  <c r="P30" i="30"/>
  <c r="P20" i="30"/>
  <c r="P13" i="30"/>
  <c r="P23" i="30"/>
  <c r="P35" i="30"/>
  <c r="P33" i="30"/>
  <c r="P27" i="30"/>
  <c r="P15" i="30"/>
  <c r="P25" i="30"/>
  <c r="P24" i="30"/>
  <c r="P22" i="30"/>
  <c r="P28" i="30"/>
  <c r="P31" i="30"/>
  <c r="P34" i="30"/>
  <c r="P21" i="30"/>
  <c r="P39" i="30"/>
  <c r="P26" i="30"/>
  <c r="P40" i="30"/>
  <c r="P32" i="30"/>
  <c r="P45" i="30"/>
  <c r="P29" i="30"/>
  <c r="P36" i="30"/>
  <c r="P38" i="30"/>
  <c r="P41" i="30"/>
  <c r="P43" i="30"/>
  <c r="P44" i="30"/>
  <c r="P42" i="30"/>
  <c r="P12" i="30"/>
  <c r="P16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7" i="30"/>
  <c r="N20" i="30"/>
  <c r="N45" i="30"/>
  <c r="N21" i="30"/>
  <c r="N25" i="30"/>
  <c r="N12" i="30"/>
  <c r="N27" i="30"/>
  <c r="N23" i="30"/>
  <c r="N19" i="30"/>
  <c r="N30" i="30"/>
  <c r="N40" i="30"/>
  <c r="N33" i="30"/>
  <c r="N17" i="30"/>
  <c r="N24" i="30"/>
  <c r="N35" i="30"/>
  <c r="N18" i="30"/>
  <c r="N32" i="30"/>
  <c r="N39" i="30"/>
  <c r="N29" i="30"/>
  <c r="N22" i="30"/>
  <c r="N28" i="30"/>
  <c r="N13" i="30"/>
  <c r="N16" i="30"/>
  <c r="N26" i="30"/>
  <c r="N34" i="30"/>
  <c r="N14" i="30"/>
  <c r="N31" i="30"/>
  <c r="N37" i="30"/>
  <c r="N36" i="30"/>
  <c r="N38" i="30"/>
  <c r="N41" i="30"/>
  <c r="N43" i="30"/>
  <c r="N44" i="30"/>
  <c r="N42" i="30"/>
  <c r="N15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6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4" i="41"/>
  <c r="J11" i="41"/>
  <c r="J20" i="41"/>
  <c r="J18" i="41"/>
  <c r="J21" i="41"/>
  <c r="J15" i="41"/>
  <c r="J19" i="41"/>
  <c r="J22" i="41"/>
  <c r="J23" i="41"/>
  <c r="J16" i="41"/>
  <c r="J24" i="41"/>
  <c r="J18" i="30"/>
  <c r="J11" i="30"/>
  <c r="J19" i="30"/>
  <c r="J20" i="30"/>
  <c r="J13" i="30"/>
  <c r="J14" i="30"/>
  <c r="J15" i="30"/>
  <c r="J35" i="30"/>
  <c r="J23" i="30"/>
  <c r="J30" i="30"/>
  <c r="J27" i="30"/>
  <c r="J17" i="30"/>
  <c r="J25" i="30"/>
  <c r="J22" i="30"/>
  <c r="J31" i="30"/>
  <c r="J37" i="30"/>
  <c r="J33" i="30"/>
  <c r="J34" i="30"/>
  <c r="J39" i="30"/>
  <c r="J40" i="30"/>
  <c r="J24" i="30"/>
  <c r="J28" i="30"/>
  <c r="J45" i="30"/>
  <c r="J21" i="30"/>
  <c r="J26" i="30"/>
  <c r="J32" i="30"/>
  <c r="J36" i="30"/>
  <c r="J38" i="30"/>
  <c r="J41" i="30"/>
  <c r="J43" i="30"/>
  <c r="J44" i="30"/>
  <c r="J42" i="30"/>
  <c r="J16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6" i="30"/>
  <c r="F19" i="30"/>
  <c r="F18" i="30"/>
  <c r="F35" i="30"/>
  <c r="F22" i="30"/>
  <c r="F20" i="30"/>
  <c r="F30" i="30"/>
  <c r="F25" i="30"/>
  <c r="F17" i="30"/>
  <c r="F13" i="30"/>
  <c r="F15" i="30"/>
  <c r="F31" i="30"/>
  <c r="F33" i="30"/>
  <c r="F34" i="30"/>
  <c r="F39" i="30"/>
  <c r="F40" i="30"/>
  <c r="F24" i="30"/>
  <c r="F28" i="30"/>
  <c r="F45" i="30"/>
  <c r="F37" i="30"/>
  <c r="F27" i="30"/>
  <c r="F14" i="30"/>
  <c r="F11" i="30"/>
  <c r="F29" i="30"/>
  <c r="F21" i="30"/>
  <c r="F26" i="30"/>
  <c r="F32" i="30"/>
  <c r="F36" i="30"/>
  <c r="F38" i="30"/>
  <c r="F41" i="30"/>
  <c r="F43" i="30"/>
  <c r="F44" i="30"/>
  <c r="F42" i="30"/>
  <c r="F12" i="30"/>
  <c r="F14" i="42"/>
  <c r="AE14" i="42" s="1"/>
  <c r="F15" i="42"/>
  <c r="AE15" i="42" s="1"/>
  <c r="F23" i="42"/>
  <c r="AE23" i="42" s="1"/>
  <c r="F16" i="42"/>
  <c r="AE16" i="42" s="1"/>
  <c r="F28" i="42"/>
  <c r="F17" i="42"/>
  <c r="AE17" i="42" s="1"/>
  <c r="F24" i="42"/>
  <c r="AE24" i="42" s="1"/>
  <c r="F18" i="42"/>
  <c r="AE18" i="42" s="1"/>
  <c r="F20" i="42"/>
  <c r="AE20" i="42" s="1"/>
  <c r="F21" i="42"/>
  <c r="AE21" i="42" s="1"/>
  <c r="F13" i="42"/>
  <c r="AE13" i="42" s="1"/>
  <c r="F27" i="42"/>
  <c r="AE27" i="42" s="1"/>
  <c r="F11" i="42"/>
  <c r="AE11" i="42" s="1"/>
  <c r="F29" i="42"/>
  <c r="F30" i="42"/>
  <c r="F25" i="42"/>
  <c r="AE25" i="42" s="1"/>
  <c r="F31" i="42"/>
  <c r="F22" i="42"/>
  <c r="AE22" i="42" s="1"/>
  <c r="F19" i="42"/>
  <c r="AE19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5" i="41"/>
  <c r="V19" i="41"/>
  <c r="V22" i="41"/>
  <c r="V23" i="41"/>
  <c r="V16" i="41"/>
  <c r="V24" i="41"/>
  <c r="Z35" i="30"/>
  <c r="Z22" i="30"/>
  <c r="Z20" i="30"/>
  <c r="Z30" i="30"/>
  <c r="Z25" i="30"/>
  <c r="Z17" i="30"/>
  <c r="Z13" i="30"/>
  <c r="Z23" i="30"/>
  <c r="Z15" i="30"/>
  <c r="Z31" i="30"/>
  <c r="Z33" i="30"/>
  <c r="Z34" i="30"/>
  <c r="Z39" i="30"/>
  <c r="Z40" i="30"/>
  <c r="Z24" i="30"/>
  <c r="Z28" i="30"/>
  <c r="Z45" i="30"/>
  <c r="Z27" i="30"/>
  <c r="Z14" i="30"/>
  <c r="Z11" i="30"/>
  <c r="Z29" i="30"/>
  <c r="Z21" i="30"/>
  <c r="Z26" i="30"/>
  <c r="Z32" i="30"/>
  <c r="Z36" i="30"/>
  <c r="Z38" i="30"/>
  <c r="Z41" i="30"/>
  <c r="Z43" i="30"/>
  <c r="Z44" i="30"/>
  <c r="Z42" i="30"/>
  <c r="T22" i="30"/>
  <c r="T20" i="30"/>
  <c r="T30" i="30"/>
  <c r="T25" i="30"/>
  <c r="T17" i="30"/>
  <c r="T13" i="30"/>
  <c r="T23" i="30"/>
  <c r="T31" i="30"/>
  <c r="T33" i="30"/>
  <c r="T34" i="30"/>
  <c r="T39" i="30"/>
  <c r="T40" i="30"/>
  <c r="T24" i="30"/>
  <c r="T28" i="30"/>
  <c r="T45" i="30"/>
  <c r="T37" i="30"/>
  <c r="T27" i="30"/>
  <c r="T14" i="30"/>
  <c r="T11" i="30"/>
  <c r="T29" i="30"/>
  <c r="T21" i="30"/>
  <c r="T26" i="30"/>
  <c r="T32" i="30"/>
  <c r="T36" i="30"/>
  <c r="T38" i="30"/>
  <c r="T41" i="30"/>
  <c r="T43" i="30"/>
  <c r="T44" i="30"/>
  <c r="T42" i="30"/>
  <c r="F17" i="41"/>
  <c r="F11" i="41"/>
  <c r="F20" i="41"/>
  <c r="F14" i="41"/>
  <c r="F15" i="41"/>
  <c r="F19" i="41"/>
  <c r="F22" i="41"/>
  <c r="F23" i="41"/>
  <c r="F16" i="41"/>
  <c r="F24" i="41"/>
  <c r="F13" i="41"/>
  <c r="S25" i="41"/>
  <c r="T24" i="41"/>
  <c r="T16" i="41"/>
  <c r="T23" i="41"/>
  <c r="T22" i="41"/>
  <c r="T19" i="41"/>
  <c r="T15" i="41"/>
  <c r="T14" i="41"/>
  <c r="T20" i="41"/>
  <c r="T21" i="41"/>
  <c r="T18" i="41"/>
  <c r="T12" i="41"/>
  <c r="T11" i="41"/>
  <c r="T17" i="41"/>
  <c r="T13" i="41"/>
  <c r="S28" i="31"/>
  <c r="T22" i="31"/>
  <c r="T11" i="31"/>
  <c r="T16" i="31"/>
  <c r="T27" i="31"/>
  <c r="T25" i="31"/>
  <c r="T21" i="31"/>
  <c r="T19" i="31"/>
  <c r="T18" i="31"/>
  <c r="T23" i="31"/>
  <c r="T24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6" i="41"/>
  <c r="N16" i="41"/>
  <c r="L16" i="41"/>
  <c r="H16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9" i="41"/>
  <c r="P19" i="41"/>
  <c r="L19" i="41"/>
  <c r="H19" i="41"/>
  <c r="Y17" i="41"/>
  <c r="A17" i="41" s="1"/>
  <c r="R15" i="41"/>
  <c r="P15" i="41"/>
  <c r="N15" i="41"/>
  <c r="L15" i="41"/>
  <c r="H15" i="41"/>
  <c r="Y14" i="41"/>
  <c r="A14" i="41" s="1"/>
  <c r="V14" i="41"/>
  <c r="R14" i="41"/>
  <c r="P14" i="41"/>
  <c r="N14" i="41"/>
  <c r="L14" i="41"/>
  <c r="H14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7" i="41"/>
  <c r="R17" i="41"/>
  <c r="P17" i="41"/>
  <c r="N17" i="41"/>
  <c r="L17" i="41"/>
  <c r="H17" i="41"/>
  <c r="Y11" i="41"/>
  <c r="A11" i="41" s="1"/>
  <c r="V13" i="41"/>
  <c r="P13" i="41"/>
  <c r="N13" i="41"/>
  <c r="L13" i="41"/>
  <c r="H13" i="41"/>
  <c r="G2" i="41"/>
  <c r="E28" i="31"/>
  <c r="I28" i="31"/>
  <c r="L21" i="35"/>
  <c r="L13" i="35"/>
  <c r="L17" i="35"/>
  <c r="S17" i="35" s="1"/>
  <c r="L18" i="35"/>
  <c r="L20" i="35"/>
  <c r="L19" i="35"/>
  <c r="L15" i="35"/>
  <c r="L16" i="35"/>
  <c r="L14" i="35"/>
  <c r="L1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4" i="30"/>
  <c r="H45" i="30"/>
  <c r="H29" i="30"/>
  <c r="H21" i="30"/>
  <c r="H26" i="30"/>
  <c r="H32" i="30"/>
  <c r="H36" i="30"/>
  <c r="H38" i="30"/>
  <c r="H41" i="30"/>
  <c r="H43" i="30"/>
  <c r="H44" i="30"/>
  <c r="H42" i="30"/>
  <c r="W18" i="41" l="1"/>
  <c r="O50" i="44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9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6" i="41"/>
  <c r="W15" i="41"/>
  <c r="W11" i="41"/>
  <c r="W17" i="41"/>
  <c r="W14" i="41"/>
  <c r="W22" i="4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8" i="30"/>
  <c r="AC28" i="30" s="1"/>
  <c r="V28" i="30"/>
  <c r="L28" i="30"/>
  <c r="H28" i="30"/>
  <c r="AE28" i="30"/>
  <c r="AB40" i="30"/>
  <c r="V40" i="30"/>
  <c r="L40" i="30"/>
  <c r="H40" i="30"/>
  <c r="AC40" i="30" s="1"/>
  <c r="AE31" i="30"/>
  <c r="AB31" i="30"/>
  <c r="V31" i="30"/>
  <c r="L31" i="30"/>
  <c r="H31" i="30"/>
  <c r="AE19" i="30"/>
  <c r="AB23" i="30"/>
  <c r="V23" i="30"/>
  <c r="L23" i="30"/>
  <c r="H23" i="30"/>
  <c r="AC23" i="30" s="1"/>
  <c r="AE24" i="30"/>
  <c r="AB32" i="30"/>
  <c r="AC32" i="30" s="1"/>
  <c r="V32" i="30"/>
  <c r="L32" i="30"/>
  <c r="AE40" i="30"/>
  <c r="AB26" i="30"/>
  <c r="V26" i="30"/>
  <c r="L26" i="30"/>
  <c r="AE26" i="30"/>
  <c r="AB21" i="30"/>
  <c r="V21" i="30"/>
  <c r="L21" i="30"/>
  <c r="AE20" i="30"/>
  <c r="AB29" i="30"/>
  <c r="V29" i="30"/>
  <c r="L29" i="30"/>
  <c r="AC29" i="30" s="1"/>
  <c r="AE22" i="30"/>
  <c r="AB45" i="30"/>
  <c r="V45" i="30"/>
  <c r="L45" i="30"/>
  <c r="AC45" i="30" s="1"/>
  <c r="AE34" i="30"/>
  <c r="AB34" i="30"/>
  <c r="AC34" i="30" s="1"/>
  <c r="V34" i="30"/>
  <c r="L34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2" i="31"/>
  <c r="Y22" i="31"/>
  <c r="A22" i="31" s="1"/>
  <c r="V23" i="31"/>
  <c r="R23" i="31"/>
  <c r="L23" i="31"/>
  <c r="Y17" i="31"/>
  <c r="V18" i="31"/>
  <c r="R18" i="31"/>
  <c r="L18" i="31"/>
  <c r="Y16" i="31"/>
  <c r="V24" i="31"/>
  <c r="R24" i="31"/>
  <c r="W24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AC21" i="30" l="1"/>
  <c r="AC26" i="30"/>
  <c r="AC31" i="30"/>
  <c r="S43" i="25"/>
  <c r="S20" i="25"/>
  <c r="W23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J31" i="35"/>
  <c r="J30" i="35"/>
  <c r="J29" i="35"/>
  <c r="J28" i="35"/>
  <c r="J27" i="35"/>
  <c r="J26" i="35"/>
  <c r="J25" i="35"/>
  <c r="S25" i="35" s="1"/>
  <c r="J24" i="35"/>
  <c r="S24" i="35" s="1"/>
  <c r="J23" i="35"/>
  <c r="S23" i="35" s="1"/>
  <c r="J22" i="35"/>
  <c r="S22" i="35" s="1"/>
  <c r="R11" i="35"/>
  <c r="J11" i="35"/>
  <c r="S11" i="35" s="1"/>
  <c r="R14" i="35"/>
  <c r="J14" i="35"/>
  <c r="J16" i="35"/>
  <c r="S16" i="35" s="1"/>
  <c r="J15" i="35"/>
  <c r="S15" i="35" s="1"/>
  <c r="T19" i="35"/>
  <c r="A19" i="35" s="1"/>
  <c r="J19" i="35"/>
  <c r="S19" i="35" s="1"/>
  <c r="T20" i="35"/>
  <c r="A20" i="35" s="1"/>
  <c r="J20" i="35"/>
  <c r="S20" i="35" s="1"/>
  <c r="T13" i="35"/>
  <c r="A13" i="35" s="1"/>
  <c r="R18" i="35"/>
  <c r="J18" i="35"/>
  <c r="S18" i="35" s="1"/>
  <c r="T18" i="35"/>
  <c r="A18" i="35" s="1"/>
  <c r="T11" i="35"/>
  <c r="A11" i="35" s="1"/>
  <c r="R13" i="35"/>
  <c r="J13" i="35"/>
  <c r="S13" i="35" s="1"/>
  <c r="T21" i="35"/>
  <c r="A21" i="35" s="1"/>
  <c r="J21" i="35"/>
  <c r="S21" i="35" s="1"/>
  <c r="T12" i="35"/>
  <c r="A12" i="35" s="1"/>
  <c r="J12" i="35"/>
  <c r="S12" i="35" s="1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19" i="30"/>
  <c r="V20" i="30"/>
  <c r="V35" i="30"/>
  <c r="V22" i="30"/>
  <c r="V30" i="30"/>
  <c r="V13" i="30"/>
  <c r="V15" i="30"/>
  <c r="V33" i="30"/>
  <c r="V24" i="30"/>
  <c r="V25" i="30"/>
  <c r="V39" i="30"/>
  <c r="V17" i="30"/>
  <c r="V14" i="30"/>
  <c r="V11" i="30"/>
  <c r="V37" i="30"/>
  <c r="V36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2" i="30"/>
  <c r="AB33" i="30"/>
  <c r="AB24" i="30"/>
  <c r="AB25" i="30"/>
  <c r="AB39" i="30"/>
  <c r="AB17" i="30"/>
  <c r="AB27" i="30"/>
  <c r="AB14" i="30"/>
  <c r="AB11" i="30"/>
  <c r="AB37" i="30"/>
  <c r="AB36" i="30"/>
  <c r="AB38" i="30"/>
  <c r="AB41" i="30"/>
  <c r="AB43" i="30"/>
  <c r="AB44" i="30"/>
  <c r="AB42" i="30"/>
  <c r="AB19" i="30"/>
  <c r="AB15" i="30"/>
  <c r="Z16" i="30"/>
  <c r="Z18" i="30"/>
  <c r="Z19" i="30"/>
  <c r="Z12" i="30"/>
  <c r="V16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E37" i="30"/>
  <c r="A37" i="30" s="1"/>
  <c r="L37" i="30"/>
  <c r="H37" i="30"/>
  <c r="AE39" i="30"/>
  <c r="L14" i="30"/>
  <c r="H14" i="30"/>
  <c r="AE17" i="30"/>
  <c r="L17" i="30"/>
  <c r="H17" i="30"/>
  <c r="AE36" i="30"/>
  <c r="A36" i="30" s="1"/>
  <c r="L36" i="30"/>
  <c r="AC36" i="30" s="1"/>
  <c r="AE13" i="30"/>
  <c r="A28" i="30" s="1"/>
  <c r="L24" i="30"/>
  <c r="H24" i="30"/>
  <c r="AE30" i="30"/>
  <c r="L39" i="30"/>
  <c r="H39" i="30"/>
  <c r="AE38" i="30"/>
  <c r="A38" i="30" s="1"/>
  <c r="L38" i="30"/>
  <c r="T16" i="30"/>
  <c r="T18" i="30"/>
  <c r="T19" i="30"/>
  <c r="T35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R12" i="31"/>
  <c r="W12" i="31" s="1"/>
  <c r="R19" i="3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2" i="31"/>
  <c r="W22" i="31" s="1"/>
  <c r="L13" i="31"/>
  <c r="G2" i="31"/>
  <c r="K28" i="31"/>
  <c r="S35" i="19"/>
  <c r="V27" i="19"/>
  <c r="A27" i="19" s="1"/>
  <c r="U28" i="31"/>
  <c r="G28" i="31"/>
  <c r="Y24" i="31"/>
  <c r="A24" i="31" s="1"/>
  <c r="V22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6" i="30"/>
  <c r="L22" i="30"/>
  <c r="L20" i="30"/>
  <c r="L35" i="30"/>
  <c r="L18" i="30"/>
  <c r="L15" i="30"/>
  <c r="L33" i="30"/>
  <c r="L30" i="30"/>
  <c r="L13" i="30"/>
  <c r="L25" i="30"/>
  <c r="L27" i="30"/>
  <c r="L44" i="30"/>
  <c r="L11" i="30"/>
  <c r="L19" i="30"/>
  <c r="H16" i="30"/>
  <c r="H22" i="30"/>
  <c r="H20" i="30"/>
  <c r="H35" i="30"/>
  <c r="H18" i="30"/>
  <c r="H15" i="30"/>
  <c r="H33" i="30"/>
  <c r="H30" i="30"/>
  <c r="H13" i="30"/>
  <c r="H27" i="30"/>
  <c r="H11" i="30"/>
  <c r="H19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W19" i="31" l="1"/>
  <c r="W20" i="31"/>
  <c r="AC41" i="30"/>
  <c r="AC38" i="30"/>
  <c r="S14" i="35"/>
  <c r="AC22" i="30"/>
  <c r="AC11" i="30"/>
  <c r="AC27" i="30"/>
  <c r="U58" i="29"/>
  <c r="U19" i="29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19" i="30"/>
  <c r="AC14" i="30"/>
  <c r="AC43" i="30"/>
  <c r="AC44" i="30"/>
  <c r="AC42" i="30"/>
  <c r="AC25" i="30"/>
  <c r="AC17" i="30"/>
  <c r="AC39" i="30"/>
  <c r="AC33" i="30"/>
  <c r="AC15" i="30"/>
  <c r="AC24" i="30"/>
  <c r="U33" i="29"/>
  <c r="U24" i="29"/>
  <c r="U25" i="29"/>
  <c r="U31" i="29"/>
  <c r="U13" i="29"/>
  <c r="U44" i="29"/>
  <c r="U47" i="29"/>
  <c r="A11" i="25"/>
  <c r="W16" i="31"/>
  <c r="W11" i="31"/>
  <c r="W21" i="31"/>
  <c r="W13" i="31"/>
  <c r="W14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U30" i="1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6" i="30"/>
  <c r="AC16" i="30" s="1"/>
  <c r="AB13" i="30"/>
  <c r="AC13" i="30" s="1"/>
  <c r="AB20" i="30"/>
  <c r="AC20" i="30" s="1"/>
  <c r="AB30" i="30"/>
  <c r="AC30" i="30" s="1"/>
  <c r="AB35" i="30"/>
  <c r="AC35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<sst xmlns="http://schemas.openxmlformats.org/spreadsheetml/2006/main" count="1904" uniqueCount="618">
  <si>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</si>
  <si>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</si>
  <si>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</si>
  <si>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</si>
  <si>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</si>
  <si>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</si>
  <si>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</si>
  <si>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</si>
  <si>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</si>
  <si>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</si>
  <si>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</si>
  <si>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</si>
  <si>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</si>
  <si>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</si>
  <si>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</si>
  <si>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</si>
  <si>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</si>
  <si>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</si>
  <si>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</si>
  <si>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</si>
  <si>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</si>
  <si>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</si>
  <si>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</si>
  <si>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</si>
  <si>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</si>
  <si>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</si>
  <si>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</si>
  <si>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</si>
  <si>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</si>
  <si>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</si>
  <si>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</si>
  <si>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</si>
  <si>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</si>
  <si>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</si>
  <si>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</si>
  <si>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</si>
  <si>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</si>
  <si>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</si>
  <si>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</si>
  <si>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</si>
  <si>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</si>
  <si>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</si>
  <si>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</si>
  <si>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</si>
  <si>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</si>
  <si>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</si>
  <si>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</si>
  <si>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</si>
  <si>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</si>
  <si>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</si>
  <si>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</si>
  <si>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</si>
  <si>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</si>
  <si>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</si>
  <si>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</si>
  <si>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</si>
  <si>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</si>
  <si>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</si>
  <si>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</si>
  <si>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</si>
  <si>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</si>
  <si>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</si>
  <si>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</si>
  <si>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</si>
  <si>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</si>
  <si>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</si>
  <si>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</si>
  <si>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</si>
  <si>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</si>
  <si>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</si>
  <si>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</si>
  <si>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</si>
  <si>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</si>
  <si>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</si>
  <si>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</si>
  <si>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</si>
  <si>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</si>
  <si>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</si>
  <si>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</si>
  <si>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</si>
  <si>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</si>
  <si>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</si>
  <si>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</si>
  <si>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</si>
  <si>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</si>
  <si>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</si>
  <si>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</si>
  <si>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</si>
  <si>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</si>
  <si>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</si>
  <si>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</si>
  <si>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</si>
  <si>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</si>
  <si>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</si>
  <si>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</si>
  <si>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</si>
  <si>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</si>
  <si>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</si>
  <si>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</si>
  <si>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</si>
  <si>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</si>
  <si>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</si>
  <si>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</si>
  <si>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</si>
  <si>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</si>
  <si>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</si>
  <si>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</si>
  <si>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</si>
  <si>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</si>
  <si>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</si>
  <si>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</si>
  <si>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</si>
  <si>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</si>
  <si>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</si>
  <si>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</si>
  <si>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</si>
  <si>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</si>
  <si>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</si>
  <si>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</si>
  <si>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</si>
  <si>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</si>
  <si>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</si>
  <si>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</si>
  <si>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</si>
  <si>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</si>
  <si>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</si>
  <si>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</si>
  <si>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</si>
  <si>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</si>
  <si>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</si>
  <si>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</si>
  <si>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</si>
  <si>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</si>
  <si>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</si>
  <si>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</si>
  <si>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</si>
  <si>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</si>
  <si>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</si>
  <si>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</si>
  <si>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</si>
  <si>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</si>
  <si>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</si>
  <si>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</si>
  <si>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</si>
  <si>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</si>
  <si>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</si>
  <si>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</si>
  <si>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</si>
  <si>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</si>
  <si>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</si>
  <si>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</si>
  <si>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</si>
  <si>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</si>
  <si>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</si>
  <si>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</si>
  <si>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</si>
  <si>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</si>
  <si>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</si>
  <si>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</si>
  <si>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</si>
  <si>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</si>
  <si>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</si>
  <si>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</si>
  <si>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</si>
  <si>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</si>
  <si>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</si>
  <si>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</si>
  <si>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</si>
  <si>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</si>
  <si>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</si>
  <si>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</si>
  <si>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</si>
  <si>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</si>
  <si>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</si>
  <si>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</si>
  <si>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</si>
  <si>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</si>
  <si>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</si>
  <si>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</si>
  <si>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</si>
  <si>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</si>
  <si>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</si>
  <si>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</si>
  <si>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</si>
  <si>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</si>
  <si>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</si>
  <si>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</si>
  <si>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</si>
  <si>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</si>
  <si>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</si>
  <si>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</si>
  <si>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</si>
  <si>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</si>
  <si>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</si>
  <si>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</si>
  <si>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</si>
  <si>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</si>
  <si>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</si>
  <si>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</si>
  <si>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</si>
  <si>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</si>
  <si>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</si>
  <si>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</si>
  <si>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</si>
  <si>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</si>
  <si>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</si>
  <si>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</si>
  <si>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</si>
  <si>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</si>
  <si>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</si>
  <si>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</si>
  <si>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</si>
  <si>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</si>
  <si>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</si>
  <si>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</si>
  <si>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</si>
  <si>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</si>
  <si>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</si>
  <si>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</si>
  <si>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</si>
  <si>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</si>
  <si>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</si>
  <si>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</si>
  <si>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</si>
  <si>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</si>
  <si>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</si>
  <si>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</si>
  <si>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</si>
  <si>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</si>
  <si>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</si>
  <si>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</si>
  <si>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</si>
  <si>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</si>
  <si>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</si>
  <si>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</si>
  <si>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</si>
  <si>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</si>
  <si>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</si>
  <si>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</si>
  <si>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</si>
  <si>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</si>
  <si>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</si>
  <si>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</si>
  <si>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</si>
  <si>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</si>
  <si>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</si>
  <si>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</si>
  <si>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</si>
  <si>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</si>
  <si>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</si>
  <si>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</si>
  <si>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</si>
  <si>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</si>
  <si>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</si>
  <si>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</si>
  <si>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</si>
  <si>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</si>
  <si>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</si>
  <si>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</si>
  <si>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</si>
  <si>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</si>
  <si>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</si>
  <si>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</si>
  <si>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</si>
  <si>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</si>
  <si>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</si>
  <si>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</si>
  <si>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</si>
  <si>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</si>
  <si>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</si>
  <si>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</si>
  <si>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</si>
  <si>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</si>
  <si>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</si>
  <si>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</si>
  <si>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</si>
  <si>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</si>
  <si>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</si>
  <si>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</si>
  <si>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</si>
  <si>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</si>
  <si>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</si>
  <si>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</si>
  <si>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</si>
  <si>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</si>
  <si>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</si>
  <si>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</si>
  <si>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</si>
  <si>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</si>
  <si>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</si>
  <si>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</si>
  <si>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</si>
  <si>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</si>
  <si>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</si>
  <si>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</si>
  <si>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</si>
  <si>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</si>
  <si>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</si>
  <si>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</si>
  <si>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</si>
  <si>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</si>
  <si>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</si>
  <si>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</si>
  <si>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</si>
  <si>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</si>
  <si>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</si>
  <si>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</si>
  <si>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</si>
  <si>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</si>
  <si>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</si>
  <si>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</si>
  <si>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</si>
  <si>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</si>
  <si>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</si>
  <si>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</si>
  <si>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</si>
  <si>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</si>
  <si>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</si>
  <si>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</si>
  <si>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</si>
  <si>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</si>
  <si>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</si>
  <si>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</si>
  <si>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</si>
  <si>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</si>
  <si>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</si>
  <si>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</si>
  <si>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</si>
  <si>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</si>
  <si>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</si>
  <si>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</si>
  <si>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</si>
  <si>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</si>
  <si>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</si>
  <si>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</si>
  <si>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</si>
  <si>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</si>
  <si>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</si>
  <si>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</si>
  <si>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</si>
  <si>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</si>
  <si>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</si>
  <si>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</si>
  <si>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</si>
  <si>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</si>
  <si>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</si>
  <si>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</si>
  <si>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</si>
  <si>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</si>
  <si>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</si>
  <si>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</si>
  <si>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</si>
  <si>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</si>
  <si>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</si>
  <si>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</si>
  <si>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</si>
  <si>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</si>
  <si>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</si>
  <si>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</si>
  <si>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</si>
  <si>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</si>
  <si>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</si>
  <si>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</si>
  <si>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</si>
  <si>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</si>
  <si>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</si>
  <si>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</si>
  <si>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</si>
  <si>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</si>
  <si>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</si>
  <si>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</si>
  <si>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</si>
  <si>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</si>
  <si>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</si>
  <si>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</si>
  <si>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</si>
  <si>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</si>
  <si>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</si>
  <si>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</si>
  <si>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</si>
  <si>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</si>
  <si>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</si>
  <si>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</si>
  <si>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</si>
  <si>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</si>
  <si>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</si>
  <si>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</si>
  <si>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</si>
  <si>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</si>
  <si>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</si>
  <si>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</si>
  <si>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</si>
  <si>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</si>
  <si>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</si>
  <si>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</si>
  <si>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</si>
  <si>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</si>
  <si>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</si>
  <si>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</si>
  <si>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</si>
  <si>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</si>
  <si>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</si>
  <si>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</si>
  <si>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</si>
  <si>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</si>
  <si>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</si>
  <si>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</si>
  <si>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</si>
  <si>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</si>
  <si>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</si>
  <si>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</si>
  <si>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</si>
  <si>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</si>
  <si>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</si>
  <si>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</si>
  <si>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</si>
  <si>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</si>
  <si>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</si>
  <si>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</si>
  <si>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</si>
  <si>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</si>
  <si>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</si>
  <si>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</si>
  <si>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</si>
  <si>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</si>
  <si>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</si>
  <si>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</si>
  <si>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</si>
  <si>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</si>
  <si>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</si>
  <si>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</si>
  <si>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</si>
  <si>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</si>
  <si>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</si>
  <si>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</si>
  <si>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</si>
  <si>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</si>
  <si>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</si>
  <si>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</si>
  <si>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</si>
  <si>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</si>
  <si>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</si>
  <si>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</si>
  <si>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</si>
  <si>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</si>
  <si>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</si>
  <si>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</si>
  <si>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</si>
  <si>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</si>
  <si>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</si>
  <si>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</si>
  <si>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</si>
  <si>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</si>
  <si>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</si>
  <si>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</si>
  <si>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</si>
  <si>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</si>
  <si>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</si>
  <si>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</si>
  <si>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</si>
  <si>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</si>
  <si>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</si>
  <si>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</si>
  <si>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</si>
  <si>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</si>
  <si>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</si>
  <si>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</si>
  <si>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</si>
  <si>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</si>
  <si>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</si>
  <si>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</si>
  <si>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</si>
  <si>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</si>
  <si>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</si>
  <si>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</si>
  <si>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</si>
  <si>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</si>
  <si>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</si>
  <si>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</si>
  <si>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</si>
  <si>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</si>
  <si>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</si>
  <si>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</si>
  <si>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</si>
  <si>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</si>
  <si>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</si>
  <si>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</si>
  <si>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</si>
  <si>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</si>
  <si>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</si>
  <si>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</si>
  <si>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</si>
  <si>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</si>
  <si>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</si>
  <si>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</si>
  <si>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</si>
  <si>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</si>
  <si>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</si>
  <si>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</si>
  <si>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</si>
  <si>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</si>
  <si>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</si>
  <si>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</si>
  <si>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</si>
  <si>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</si>
  <si>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</si>
  <si>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</si>
  <si>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</si>
  <si>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</si>
  <si>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</si>
  <si>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</si>
  <si>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</si>
  <si>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</si>
  <si>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</si>
  <si>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</si>
  <si>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</si>
  <si>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</si>
  <si>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</si>
  <si>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</si>
  <si>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</si>
  <si>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</si>
  <si>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</si>
  <si>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</si>
  <si>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</si>
  <si>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</si>
  <si>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</si>
  <si>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</si>
  <si>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</si>
  <si>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</si>
  <si>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</si>
  <si>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</si>
  <si>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</si>
  <si>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</si>
  <si>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</si>
  <si>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</si>
  <si>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</si>
  <si>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</si>
  <si>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</si>
  <si>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</si>
  <si>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</si>
  <si>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</si>
  <si>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</si>
  <si>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</si>
  <si>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</si>
  <si>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</si>
  <si>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</si>
  <si>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</si>
  <si>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</si>
  <si>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</si>
  <si>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</si>
  <si>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</si>
  <si>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</si>
  <si>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</si>
  <si>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</si>
  <si>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</si>
  <si>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</si>
  <si>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</si>
  <si>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</si>
  <si>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</si>
  <si>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</si>
  <si>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</si>
  <si>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</si>
  <si>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</si>
  <si>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</si>
  <si>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</si>
  <si>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</si>
  <si>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</si>
  <si>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</si>
  <si>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</si>
  <si>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</si>
  <si>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</si>
  <si>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</si>
  <si>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</si>
  <si>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</si>
  <si>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</si>
  <si>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</si>
  <si>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</si>
  <si>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</si>
  <si>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</si>
  <si>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</si>
  <si>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</si>
  <si>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</si>
  <si>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</si>
  <si>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</si>
  <si>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</si>
  <si>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</si>
  <si>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</si>
  <si>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</si>
  <si>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</si>
  <si>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</si>
  <si>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</si>
  <si>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</si>
  <si>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</si>
  <si>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</si>
  <si>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</si>
  <si>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</si>
  <si>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</si>
  <si>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</si>
  <si>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</si>
  <si>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</si>
  <si>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</si>
  <si>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</si>
  <si>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</si>
  <si>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</si>
  <si>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</si>
  <si>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</si>
  <si>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</si>
  <si>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</si>
  <si>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</si>
  <si>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</si>
  <si>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</si>
  <si>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</si>
  <si>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</si>
  <si>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</si>
  <si>
    <t>CN 4 Tarbes</t>
  </si>
  <si>
    <t xml:space="preserve">CN 4 Tarbes </t>
  </si>
  <si>
    <t>CN3 brest</t>
  </si>
  <si>
    <t xml:space="preserve">CN3 Brest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</si>
</sst>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3" fontId="0" fillId="0" borderId="0" xfId="0" applyNumberFormat="1"/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2" t="s">
        <v>223</v>
      </c>
      <c r="G6" s="32"/>
      <c r="H6" s="32" t="s">
        <v>35</v>
      </c>
      <c r="I6" s="32"/>
      <c r="J6" s="32" t="s">
        <v>38</v>
      </c>
      <c r="K6" s="32"/>
      <c r="L6" s="32" t="s">
        <v>37</v>
      </c>
      <c r="M6" s="32"/>
      <c r="N6" s="32" t="s">
        <v>239</v>
      </c>
      <c r="O6" s="32"/>
    </row>
    <row r="7" spans="1:17" x14ac:dyDescent="0.2">
      <c r="E7" s="1" t="s">
        <v>10</v>
      </c>
      <c r="F7" s="30">
        <v>2</v>
      </c>
      <c r="G7" s="31"/>
      <c r="H7" s="30">
        <v>2</v>
      </c>
      <c r="I7" s="31"/>
      <c r="J7" s="30">
        <v>3</v>
      </c>
      <c r="K7" s="31"/>
      <c r="L7" s="30">
        <v>2</v>
      </c>
      <c r="M7" s="31"/>
      <c r="N7" s="30">
        <v>5</v>
      </c>
      <c r="O7" s="31"/>
    </row>
    <row r="8" spans="1:17" x14ac:dyDescent="0.2">
      <c r="E8" s="1" t="s">
        <v>1</v>
      </c>
      <c r="F8" s="35">
        <v>45641</v>
      </c>
      <c r="G8" s="35"/>
      <c r="H8" s="35">
        <v>45682</v>
      </c>
      <c r="I8" s="35"/>
      <c r="J8" s="35">
        <v>45725</v>
      </c>
      <c r="K8" s="35"/>
      <c r="L8" s="35">
        <v>45774</v>
      </c>
      <c r="M8" s="35"/>
      <c r="N8" s="35">
        <v>45780</v>
      </c>
      <c r="O8" s="35"/>
    </row>
    <row r="9" spans="1:17" x14ac:dyDescent="0.2">
      <c r="E9" s="1" t="s">
        <v>2</v>
      </c>
      <c r="F9" s="32">
        <v>12</v>
      </c>
      <c r="G9" s="32"/>
      <c r="H9" s="32">
        <v>3</v>
      </c>
      <c r="I9" s="32"/>
      <c r="J9" s="32">
        <v>2</v>
      </c>
      <c r="K9" s="32"/>
      <c r="L9" s="32">
        <v>8</v>
      </c>
      <c r="M9" s="32"/>
      <c r="N9" s="32">
        <v>16</v>
      </c>
      <c r="O9" s="32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37" t="s">
        <v>17</v>
      </c>
      <c r="B34" s="37"/>
      <c r="C34" s="37"/>
      <c r="D34" s="38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4" t="s">
        <v>26</v>
      </c>
      <c r="F2" s="34"/>
      <c r="G2" s="11">
        <f>COUNTA(B11:B54)</f>
        <v>31</v>
      </c>
    </row>
    <row r="3" spans="1:22" x14ac:dyDescent="0.2">
      <c r="E3" s="34" t="s">
        <v>28</v>
      </c>
      <c r="F3" s="34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2" t="s">
        <v>255</v>
      </c>
      <c r="F6" s="32"/>
      <c r="G6" s="32" t="s">
        <v>442</v>
      </c>
      <c r="H6" s="32"/>
      <c r="I6" s="32" t="s">
        <v>538</v>
      </c>
      <c r="J6" s="32"/>
      <c r="K6" s="32" t="s">
        <v>559</v>
      </c>
      <c r="L6" s="32"/>
      <c r="M6" s="32"/>
      <c r="N6" s="32"/>
      <c r="O6" s="32"/>
      <c r="P6" s="32"/>
      <c r="Q6" s="32"/>
      <c r="R6" s="32"/>
    </row>
    <row r="7" spans="1:22" x14ac:dyDescent="0.2">
      <c r="D7" s="1" t="s">
        <v>10</v>
      </c>
      <c r="E7" s="30">
        <v>2</v>
      </c>
      <c r="F7" s="31"/>
      <c r="G7" s="30">
        <v>2</v>
      </c>
      <c r="H7" s="31"/>
      <c r="I7" s="30">
        <v>3</v>
      </c>
      <c r="J7" s="31"/>
      <c r="K7" s="30">
        <v>4</v>
      </c>
      <c r="L7" s="31"/>
      <c r="M7" s="30"/>
      <c r="N7" s="31"/>
      <c r="O7" s="30"/>
      <c r="P7" s="31"/>
      <c r="Q7" s="30"/>
      <c r="R7" s="31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T8" s="11"/>
    </row>
    <row r="9" spans="1:22" x14ac:dyDescent="0.2">
      <c r="D9" s="1" t="s">
        <v>2</v>
      </c>
      <c r="E9" s="30">
        <v>17</v>
      </c>
      <c r="F9" s="31"/>
      <c r="G9" s="30">
        <v>20</v>
      </c>
      <c r="H9" s="31"/>
      <c r="I9" s="30">
        <v>26</v>
      </c>
      <c r="J9" s="31"/>
      <c r="K9" s="30">
        <v>131</v>
      </c>
      <c r="L9" s="31"/>
      <c r="M9" s="30"/>
      <c r="N9" s="31"/>
      <c r="O9" s="30"/>
      <c r="P9" s="31"/>
      <c r="Q9" s="30"/>
      <c r="R9" s="3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468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2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2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2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2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2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2">
      <c r="A40" s="5">
        <f t="shared" si="15"/>
        <v>30</v>
      </c>
      <c r="B40" s="21" t="s">
        <v>544</v>
      </c>
      <c r="C40" s="21" t="s">
        <v>545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2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37" t="s">
        <v>153</v>
      </c>
      <c r="B55" s="37"/>
      <c r="C55" s="38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6" t="s">
        <v>30</v>
      </c>
      <c r="B56" s="36"/>
      <c r="C56" s="36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O9:P9"/>
    <mergeCell ref="Q9:R9"/>
    <mergeCell ref="G8:H8"/>
    <mergeCell ref="I8:J8"/>
    <mergeCell ref="K8:L8"/>
    <mergeCell ref="M8:N8"/>
    <mergeCell ref="O8:P8"/>
    <mergeCell ref="Q8:R8"/>
    <mergeCell ref="A55:C55"/>
    <mergeCell ref="A56:C56"/>
    <mergeCell ref="G9:H9"/>
    <mergeCell ref="I9:J9"/>
    <mergeCell ref="K9:L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4" t="s">
        <v>27</v>
      </c>
      <c r="F2" s="34"/>
      <c r="G2" s="11">
        <f>COUNTA(B11:B59)</f>
        <v>40</v>
      </c>
    </row>
    <row r="3" spans="1:24" x14ac:dyDescent="0.2">
      <c r="B3" s="2"/>
      <c r="E3" s="34" t="s">
        <v>28</v>
      </c>
      <c r="F3" s="34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2" t="s">
        <v>255</v>
      </c>
      <c r="F6" s="32"/>
      <c r="G6" s="32" t="s">
        <v>295</v>
      </c>
      <c r="H6" s="32"/>
      <c r="I6" s="32" t="s">
        <v>457</v>
      </c>
      <c r="J6" s="32"/>
      <c r="K6" s="32" t="s">
        <v>561</v>
      </c>
      <c r="L6" s="32"/>
      <c r="M6" s="32" t="s">
        <v>589</v>
      </c>
      <c r="N6" s="32"/>
      <c r="O6" s="32"/>
      <c r="P6" s="32"/>
      <c r="Q6" s="32"/>
      <c r="R6" s="32"/>
      <c r="S6" s="32"/>
      <c r="T6" s="32"/>
    </row>
    <row r="7" spans="1:24" x14ac:dyDescent="0.2">
      <c r="D7" s="1" t="s">
        <v>10</v>
      </c>
      <c r="E7" s="30">
        <v>2</v>
      </c>
      <c r="F7" s="31"/>
      <c r="G7" s="30">
        <v>2</v>
      </c>
      <c r="H7" s="31"/>
      <c r="I7" s="30">
        <v>2</v>
      </c>
      <c r="J7" s="31"/>
      <c r="K7" s="45">
        <v>2</v>
      </c>
      <c r="L7" s="46"/>
      <c r="M7" s="30">
        <v>2</v>
      </c>
      <c r="N7" s="31"/>
      <c r="O7" s="30"/>
      <c r="P7" s="31"/>
      <c r="Q7" s="30"/>
      <c r="R7" s="31"/>
      <c r="S7" s="30"/>
      <c r="T7" s="31"/>
    </row>
    <row r="8" spans="1:24" x14ac:dyDescent="0.2">
      <c r="D8" s="1" t="s">
        <v>1</v>
      </c>
      <c r="E8" s="35">
        <v>45934</v>
      </c>
      <c r="F8" s="35"/>
      <c r="G8" s="43">
        <v>45942</v>
      </c>
      <c r="H8" s="44"/>
      <c r="I8" s="43">
        <v>45984</v>
      </c>
      <c r="J8" s="44"/>
      <c r="K8" s="43">
        <v>46054</v>
      </c>
      <c r="L8" s="44"/>
      <c r="M8" s="35">
        <v>46089</v>
      </c>
      <c r="N8" s="35"/>
      <c r="O8" s="35"/>
      <c r="P8" s="35"/>
      <c r="Q8" s="35"/>
      <c r="R8" s="35"/>
      <c r="S8" s="35"/>
      <c r="T8" s="35"/>
    </row>
    <row r="9" spans="1:24" x14ac:dyDescent="0.2">
      <c r="D9" s="1" t="s">
        <v>2</v>
      </c>
      <c r="E9" s="32">
        <v>20</v>
      </c>
      <c r="F9" s="32"/>
      <c r="G9" s="30">
        <v>21</v>
      </c>
      <c r="H9" s="31"/>
      <c r="I9" s="30">
        <v>29</v>
      </c>
      <c r="J9" s="31"/>
      <c r="K9" s="30">
        <v>24</v>
      </c>
      <c r="L9" s="31"/>
      <c r="M9" s="32">
        <v>28</v>
      </c>
      <c r="N9" s="32"/>
      <c r="O9" s="32"/>
      <c r="P9" s="32"/>
      <c r="Q9" s="32"/>
      <c r="R9" s="32"/>
      <c r="S9" s="32"/>
      <c r="T9" s="32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111</v>
      </c>
      <c r="C12" s="6" t="s">
        <v>112</v>
      </c>
      <c r="D12" s="6" t="s">
        <v>40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131</v>
      </c>
      <c r="C13" s="6" t="s">
        <v>97</v>
      </c>
      <c r="D13" s="6" t="s">
        <v>132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110</v>
      </c>
      <c r="C15" s="6" t="s">
        <v>62</v>
      </c>
      <c r="D15" s="6" t="s">
        <v>56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108</v>
      </c>
      <c r="C16" s="6" t="s">
        <v>109</v>
      </c>
      <c r="D16" s="6" t="s">
        <v>185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81</v>
      </c>
      <c r="C18" s="6" t="s">
        <v>82</v>
      </c>
      <c r="D18" s="6" t="s">
        <v>40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375</v>
      </c>
      <c r="C23" s="6" t="s">
        <v>458</v>
      </c>
      <c r="D23" s="6" t="s">
        <v>40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2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2">
      <c r="A25" s="5">
        <f t="shared" si="0"/>
        <v>15</v>
      </c>
      <c r="B25" s="6" t="s">
        <v>85</v>
      </c>
      <c r="C25" s="6" t="s">
        <v>86</v>
      </c>
      <c r="D25" s="6" t="s">
        <v>51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6" t="s">
        <v>463</v>
      </c>
      <c r="C26" s="6" t="s">
        <v>253</v>
      </c>
      <c r="D26" s="6" t="s">
        <v>344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2">
      <c r="A27" s="5">
        <f t="shared" si="0"/>
        <v>17</v>
      </c>
      <c r="B27" s="6" t="s">
        <v>186</v>
      </c>
      <c r="C27" s="15" t="s">
        <v>187</v>
      </c>
      <c r="D27" s="6" t="s">
        <v>56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2">
      <c r="A28" s="5">
        <f t="shared" si="0"/>
        <v>18</v>
      </c>
      <c r="B28" s="6" t="s">
        <v>394</v>
      </c>
      <c r="C28" s="6" t="s">
        <v>395</v>
      </c>
      <c r="D28" s="6" t="s">
        <v>344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2">
      <c r="A29" s="5">
        <f t="shared" si="0"/>
        <v>19</v>
      </c>
      <c r="B29" s="6" t="s">
        <v>83</v>
      </c>
      <c r="C29" s="6" t="s">
        <v>84</v>
      </c>
      <c r="D29" s="6" t="s">
        <v>56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2">
      <c r="A30" s="5">
        <f t="shared" si="0"/>
        <v>20</v>
      </c>
      <c r="B30" s="6" t="s">
        <v>91</v>
      </c>
      <c r="C30" s="6" t="s">
        <v>271</v>
      </c>
      <c r="D30" s="6" t="s">
        <v>40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2">
      <c r="A31" s="5">
        <f t="shared" si="0"/>
        <v>21</v>
      </c>
      <c r="B31" s="6" t="s">
        <v>188</v>
      </c>
      <c r="C31" s="6" t="s">
        <v>189</v>
      </c>
      <c r="D31" s="6" t="s">
        <v>41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2">
      <c r="A32" s="5">
        <f t="shared" si="0"/>
        <v>22</v>
      </c>
      <c r="B32" s="6" t="s">
        <v>213</v>
      </c>
      <c r="C32" s="6" t="s">
        <v>231</v>
      </c>
      <c r="D32" s="6" t="s">
        <v>46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2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2">
      <c r="A34" s="5">
        <f t="shared" si="0"/>
        <v>24</v>
      </c>
      <c r="B34" s="6" t="s">
        <v>389</v>
      </c>
      <c r="C34" s="6" t="s">
        <v>356</v>
      </c>
      <c r="D34" s="6" t="s">
        <v>344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2">
      <c r="A35" s="5">
        <f t="shared" si="0"/>
        <v>25</v>
      </c>
      <c r="B35" s="6" t="s">
        <v>591</v>
      </c>
      <c r="C35" s="6" t="s">
        <v>592</v>
      </c>
      <c r="D35" s="6" t="s">
        <v>132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2">
      <c r="A36" s="5">
        <f t="shared" si="0"/>
        <v>26</v>
      </c>
      <c r="B36" s="6" t="s">
        <v>144</v>
      </c>
      <c r="C36" s="6" t="s">
        <v>145</v>
      </c>
      <c r="D36" s="6" t="s">
        <v>56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2">
      <c r="A37" s="5">
        <f t="shared" si="0"/>
        <v>27</v>
      </c>
      <c r="B37" s="6" t="s">
        <v>390</v>
      </c>
      <c r="C37" s="6" t="s">
        <v>391</v>
      </c>
      <c r="D37" s="6" t="s">
        <v>344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2">
      <c r="A38" s="5">
        <f t="shared" si="0"/>
        <v>28</v>
      </c>
      <c r="B38" s="6" t="s">
        <v>593</v>
      </c>
      <c r="C38" s="6" t="s">
        <v>125</v>
      </c>
      <c r="D38" s="6" t="s">
        <v>438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2">
      <c r="A39" s="5">
        <f t="shared" si="0"/>
        <v>29</v>
      </c>
      <c r="B39" s="6" t="s">
        <v>459</v>
      </c>
      <c r="C39" s="6" t="s">
        <v>460</v>
      </c>
      <c r="D39" s="6" t="s">
        <v>438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2">
      <c r="A40" s="5">
        <f t="shared" si="0"/>
        <v>30</v>
      </c>
      <c r="B40" s="6" t="s">
        <v>461</v>
      </c>
      <c r="C40" s="6" t="s">
        <v>462</v>
      </c>
      <c r="D40" s="6" t="s">
        <v>335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2">
      <c r="A41" s="5">
        <f t="shared" si="0"/>
        <v>31</v>
      </c>
      <c r="B41" s="6" t="s">
        <v>169</v>
      </c>
      <c r="C41" s="6" t="s">
        <v>176</v>
      </c>
      <c r="D41" s="6" t="s">
        <v>51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2">
      <c r="A42" s="5">
        <f t="shared" si="0"/>
        <v>32</v>
      </c>
      <c r="B42" s="6" t="s">
        <v>392</v>
      </c>
      <c r="C42" s="6" t="s">
        <v>393</v>
      </c>
      <c r="D42" s="6" t="s">
        <v>155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2">
      <c r="A43" s="5">
        <f t="shared" ref="A43:A59" si="14">W43</f>
        <v>33</v>
      </c>
      <c r="B43" s="6" t="s">
        <v>396</v>
      </c>
      <c r="C43" s="6" t="s">
        <v>397</v>
      </c>
      <c r="D43" s="6" t="s">
        <v>40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2">
      <c r="A44" s="5">
        <f t="shared" si="14"/>
        <v>34</v>
      </c>
      <c r="B44" s="6" t="s">
        <v>562</v>
      </c>
      <c r="C44" s="6" t="s">
        <v>563</v>
      </c>
      <c r="D44" s="6" t="s">
        <v>46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2">
      <c r="A45" s="6">
        <f t="shared" si="14"/>
        <v>35</v>
      </c>
      <c r="B45" s="6" t="s">
        <v>464</v>
      </c>
      <c r="C45" s="6" t="s">
        <v>180</v>
      </c>
      <c r="D45" s="6" t="s">
        <v>40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2">
      <c r="A46" s="5">
        <f t="shared" si="14"/>
        <v>36</v>
      </c>
      <c r="B46" s="6" t="s">
        <v>272</v>
      </c>
      <c r="C46" s="6" t="s">
        <v>253</v>
      </c>
      <c r="D46" s="6" t="s">
        <v>51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2">
      <c r="A47" s="5">
        <f t="shared" si="14"/>
        <v>37</v>
      </c>
      <c r="B47" s="6" t="s">
        <v>564</v>
      </c>
      <c r="C47" s="6" t="s">
        <v>58</v>
      </c>
      <c r="D47" s="6" t="s">
        <v>155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2">
      <c r="A48" s="5">
        <f t="shared" si="14"/>
        <v>38</v>
      </c>
      <c r="B48" s="6" t="s">
        <v>178</v>
      </c>
      <c r="C48" s="6" t="s">
        <v>177</v>
      </c>
      <c r="D48" s="6" t="s">
        <v>51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2">
      <c r="A49" s="5">
        <f t="shared" si="14"/>
        <v>39</v>
      </c>
      <c r="B49" s="6" t="s">
        <v>398</v>
      </c>
      <c r="C49" s="6" t="s">
        <v>55</v>
      </c>
      <c r="D49" s="6" t="s">
        <v>313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2">
      <c r="A50" s="5">
        <f t="shared" si="14"/>
        <v>40</v>
      </c>
      <c r="B50" s="6" t="s">
        <v>594</v>
      </c>
      <c r="C50" s="6" t="s">
        <v>140</v>
      </c>
      <c r="D50" s="6" t="s">
        <v>46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2">
      <c r="A60" s="37" t="s">
        <v>17</v>
      </c>
      <c r="B60" s="37"/>
      <c r="C60" s="38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6" t="s">
        <v>30</v>
      </c>
      <c r="B61" s="36"/>
      <c r="C61" s="36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A60:C60"/>
    <mergeCell ref="E2:F2"/>
    <mergeCell ref="E3:F3"/>
    <mergeCell ref="A61:C61"/>
    <mergeCell ref="E9:F9"/>
    <mergeCell ref="E8:F8"/>
    <mergeCell ref="E7:F7"/>
    <mergeCell ref="I9:J9"/>
    <mergeCell ref="K9:L9"/>
    <mergeCell ref="M9:N9"/>
    <mergeCell ref="O9:P9"/>
    <mergeCell ref="S9:T9"/>
    <mergeCell ref="Q9:R9"/>
    <mergeCell ref="S7:T7"/>
    <mergeCell ref="Q7:R7"/>
    <mergeCell ref="I8:J8"/>
    <mergeCell ref="K8:L8"/>
    <mergeCell ref="M8:N8"/>
    <mergeCell ref="O8:P8"/>
    <mergeCell ref="S8:T8"/>
    <mergeCell ref="Q8:R8"/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2">
      <c r="E2" s="34" t="s">
        <v>26</v>
      </c>
      <c r="F2" s="34"/>
      <c r="G2" s="11">
        <f>COUNTA(B11:B52)</f>
        <v>24</v>
      </c>
    </row>
    <row r="3" spans="1:24" x14ac:dyDescent="0.2">
      <c r="B3" s="2"/>
      <c r="E3" s="34" t="s">
        <v>28</v>
      </c>
      <c r="F3" s="34"/>
      <c r="G3" s="11">
        <f>COUNTA(E8:T8)</f>
        <v>5</v>
      </c>
    </row>
    <row r="4" spans="1:24" x14ac:dyDescent="0.2">
      <c r="B4" s="2"/>
      <c r="C4" s="3"/>
    </row>
    <row r="6" spans="1:24" x14ac:dyDescent="0.2">
      <c r="D6" s="1" t="s">
        <v>0</v>
      </c>
      <c r="E6" s="30" t="s">
        <v>255</v>
      </c>
      <c r="F6" s="31"/>
      <c r="G6" s="30" t="s">
        <v>295</v>
      </c>
      <c r="H6" s="31"/>
      <c r="I6" s="30" t="s">
        <v>418</v>
      </c>
      <c r="J6" s="31"/>
      <c r="K6" s="30" t="s">
        <v>561</v>
      </c>
      <c r="L6" s="31"/>
      <c r="M6" s="30" t="s">
        <v>589</v>
      </c>
      <c r="N6" s="31"/>
      <c r="O6" s="30"/>
      <c r="P6" s="31"/>
      <c r="Q6" s="30"/>
      <c r="R6" s="31"/>
      <c r="S6" s="30"/>
      <c r="T6" s="31"/>
    </row>
    <row r="7" spans="1:24" x14ac:dyDescent="0.2">
      <c r="D7" s="1" t="s">
        <v>10</v>
      </c>
      <c r="E7" s="30">
        <v>2</v>
      </c>
      <c r="F7" s="31"/>
      <c r="G7" s="30">
        <v>2</v>
      </c>
      <c r="H7" s="31"/>
      <c r="I7" s="30">
        <v>2</v>
      </c>
      <c r="J7" s="31"/>
      <c r="K7" s="30">
        <v>2</v>
      </c>
      <c r="L7" s="31"/>
      <c r="M7" s="30">
        <v>2</v>
      </c>
      <c r="N7" s="31"/>
      <c r="O7" s="30"/>
      <c r="P7" s="31"/>
      <c r="Q7" s="30"/>
      <c r="R7" s="31"/>
      <c r="S7" s="30"/>
      <c r="T7" s="31"/>
    </row>
    <row r="8" spans="1:24" x14ac:dyDescent="0.2">
      <c r="D8" s="1" t="s">
        <v>1</v>
      </c>
      <c r="E8" s="43">
        <v>45934</v>
      </c>
      <c r="F8" s="44"/>
      <c r="G8" s="43">
        <v>45942</v>
      </c>
      <c r="H8" s="44"/>
      <c r="I8" s="43">
        <v>45984</v>
      </c>
      <c r="J8" s="44"/>
      <c r="K8" s="43">
        <v>46054</v>
      </c>
      <c r="L8" s="44"/>
      <c r="M8" s="43">
        <v>46089</v>
      </c>
      <c r="N8" s="44"/>
      <c r="O8" s="43"/>
      <c r="P8" s="44"/>
      <c r="Q8" s="43"/>
      <c r="R8" s="44"/>
      <c r="S8" s="43"/>
      <c r="T8" s="44"/>
    </row>
    <row r="9" spans="1:24" x14ac:dyDescent="0.2">
      <c r="D9" s="1" t="s">
        <v>2</v>
      </c>
      <c r="E9" s="30">
        <v>8</v>
      </c>
      <c r="F9" s="31"/>
      <c r="G9" s="30">
        <v>12</v>
      </c>
      <c r="H9" s="31"/>
      <c r="I9" s="30">
        <v>13</v>
      </c>
      <c r="J9" s="31"/>
      <c r="K9" s="30">
        <v>13</v>
      </c>
      <c r="L9" s="31"/>
      <c r="M9" s="30">
        <v>11</v>
      </c>
      <c r="N9" s="31"/>
      <c r="O9" s="30"/>
      <c r="P9" s="31"/>
      <c r="Q9" s="30"/>
      <c r="R9" s="31"/>
      <c r="S9" s="30"/>
      <c r="T9" s="31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2">
      <c r="A14" s="5">
        <f t="shared" si="0"/>
        <v>4</v>
      </c>
      <c r="B14" s="21" t="s">
        <v>105</v>
      </c>
      <c r="C14" s="21" t="s">
        <v>102</v>
      </c>
      <c r="D14" s="21" t="s">
        <v>56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107</v>
      </c>
      <c r="C15" s="21" t="s">
        <v>104</v>
      </c>
      <c r="D15" s="21" t="s">
        <v>56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2">
      <c r="A18" s="5">
        <f t="shared" si="0"/>
        <v>8</v>
      </c>
      <c r="B18" s="21" t="s">
        <v>131</v>
      </c>
      <c r="C18" s="21" t="s">
        <v>137</v>
      </c>
      <c r="D18" s="21" t="s">
        <v>132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2">
      <c r="A19" s="6">
        <f t="shared" si="0"/>
        <v>9</v>
      </c>
      <c r="B19" s="21" t="s">
        <v>106</v>
      </c>
      <c r="C19" s="21" t="s">
        <v>103</v>
      </c>
      <c r="D19" s="21" t="s">
        <v>56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2">
      <c r="A20" s="5">
        <f t="shared" si="0"/>
        <v>10</v>
      </c>
      <c r="B20" s="21" t="s">
        <v>483</v>
      </c>
      <c r="C20" s="21" t="s">
        <v>73</v>
      </c>
      <c r="D20" s="21" t="s">
        <v>335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2">
      <c r="A21" s="5">
        <f t="shared" si="0"/>
        <v>11</v>
      </c>
      <c r="B21" s="21" t="s">
        <v>327</v>
      </c>
      <c r="C21" s="21" t="s">
        <v>372</v>
      </c>
      <c r="D21" s="21" t="s">
        <v>193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2">
      <c r="A22" s="5">
        <f t="shared" si="0"/>
        <v>12</v>
      </c>
      <c r="B22" s="21" t="s">
        <v>381</v>
      </c>
      <c r="C22" s="21" t="s">
        <v>382</v>
      </c>
      <c r="D22" s="21" t="s">
        <v>335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2">
      <c r="A23" s="5">
        <f t="shared" si="0"/>
        <v>13</v>
      </c>
      <c r="B23" s="21" t="s">
        <v>375</v>
      </c>
      <c r="C23" s="21" t="s">
        <v>376</v>
      </c>
      <c r="D23" s="21" t="s">
        <v>159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2">
      <c r="A24" s="5">
        <f t="shared" si="0"/>
        <v>14</v>
      </c>
      <c r="B24" s="21" t="s">
        <v>138</v>
      </c>
      <c r="C24" s="21" t="s">
        <v>162</v>
      </c>
      <c r="D24" s="21" t="s">
        <v>56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2">
      <c r="A25" s="5">
        <f t="shared" si="0"/>
        <v>15</v>
      </c>
      <c r="B25" s="21" t="s">
        <v>161</v>
      </c>
      <c r="C25" s="21" t="s">
        <v>96</v>
      </c>
      <c r="D25" s="21" t="s">
        <v>258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2">
      <c r="A26" s="5">
        <f t="shared" si="0"/>
        <v>16</v>
      </c>
      <c r="B26" s="21" t="s">
        <v>383</v>
      </c>
      <c r="C26" s="21" t="s">
        <v>267</v>
      </c>
      <c r="D26" s="21" t="s">
        <v>384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2">
      <c r="A27" s="5">
        <f t="shared" si="0"/>
        <v>17</v>
      </c>
      <c r="B27" s="21" t="s">
        <v>379</v>
      </c>
      <c r="C27" s="28" t="s">
        <v>380</v>
      </c>
      <c r="D27" s="21" t="s">
        <v>159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2">
      <c r="A28" s="5">
        <f t="shared" si="0"/>
        <v>18</v>
      </c>
      <c r="B28" s="21" t="s">
        <v>465</v>
      </c>
      <c r="C28" s="21" t="s">
        <v>466</v>
      </c>
      <c r="D28" s="21" t="s">
        <v>146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2">
      <c r="A29" s="6">
        <f t="shared" si="0"/>
        <v>19</v>
      </c>
      <c r="B29" s="21" t="s">
        <v>467</v>
      </c>
      <c r="C29" s="21" t="s">
        <v>468</v>
      </c>
      <c r="D29" s="21" t="s">
        <v>132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2">
      <c r="A30" s="5">
        <f t="shared" si="0"/>
        <v>20</v>
      </c>
      <c r="B30" s="21" t="s">
        <v>540</v>
      </c>
      <c r="C30" s="21" t="s">
        <v>380</v>
      </c>
      <c r="D30" s="21" t="s">
        <v>146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2">
      <c r="A31" s="5">
        <f t="shared" si="0"/>
        <v>21</v>
      </c>
      <c r="B31" s="21" t="s">
        <v>273</v>
      </c>
      <c r="C31" s="21" t="s">
        <v>274</v>
      </c>
      <c r="D31" s="21" t="s">
        <v>56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2">
      <c r="A32" s="5">
        <f t="shared" si="0"/>
        <v>22</v>
      </c>
      <c r="B32" s="21" t="s">
        <v>590</v>
      </c>
      <c r="C32" s="21" t="s">
        <v>485</v>
      </c>
      <c r="D32" s="21" t="s">
        <v>408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2">
      <c r="A33" s="5">
        <f t="shared" si="0"/>
        <v>23</v>
      </c>
      <c r="B33" s="21" t="s">
        <v>469</v>
      </c>
      <c r="C33" s="21" t="s">
        <v>470</v>
      </c>
      <c r="D33" s="21" t="s">
        <v>424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2">
      <c r="A34" s="5">
        <f t="shared" ref="A34:A52" si="17">W34</f>
        <v>24</v>
      </c>
      <c r="B34" s="21" t="s">
        <v>565</v>
      </c>
      <c r="C34" s="21" t="s">
        <v>566</v>
      </c>
      <c r="D34" s="21" t="s">
        <v>567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2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2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2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2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2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2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2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2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2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2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2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2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2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2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2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2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2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2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2">
      <c r="A53" s="39" t="s">
        <v>153</v>
      </c>
      <c r="B53" s="39"/>
      <c r="C53" s="40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41" t="s">
        <v>30</v>
      </c>
      <c r="B54" s="39"/>
      <c r="C54" s="40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29"/>
    </row>
    <row r="2" spans="1:19" x14ac:dyDescent="0.2">
      <c r="E2" s="34" t="s">
        <v>27</v>
      </c>
      <c r="F2" s="34"/>
      <c r="G2" s="11">
        <f>COUNTA(B11:B55)</f>
        <v>43</v>
      </c>
    </row>
    <row r="3" spans="1:19" x14ac:dyDescent="0.2">
      <c r="B3" s="2"/>
      <c r="E3" s="34" t="s">
        <v>28</v>
      </c>
      <c r="F3" s="34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2" t="s">
        <v>275</v>
      </c>
      <c r="F6" s="32"/>
      <c r="G6" s="32" t="s">
        <v>340</v>
      </c>
      <c r="H6" s="32"/>
      <c r="I6" s="32" t="s">
        <v>418</v>
      </c>
      <c r="J6" s="32"/>
      <c r="K6" s="32" t="s">
        <v>560</v>
      </c>
      <c r="L6" s="32"/>
      <c r="M6" s="32" t="s">
        <v>595</v>
      </c>
      <c r="N6" s="32"/>
    </row>
    <row r="7" spans="1:19" x14ac:dyDescent="0.2">
      <c r="D7" s="1" t="s">
        <v>10</v>
      </c>
      <c r="E7" s="30">
        <v>2</v>
      </c>
      <c r="F7" s="31"/>
      <c r="G7" s="30">
        <v>2</v>
      </c>
      <c r="H7" s="31"/>
      <c r="I7" s="30">
        <v>2</v>
      </c>
      <c r="J7" s="31"/>
      <c r="K7" s="30">
        <v>2</v>
      </c>
      <c r="L7" s="31"/>
      <c r="M7" s="30">
        <v>2</v>
      </c>
      <c r="N7" s="31"/>
    </row>
    <row r="8" spans="1:19" x14ac:dyDescent="0.2">
      <c r="D8" s="1" t="s">
        <v>1</v>
      </c>
      <c r="E8" s="35">
        <v>45935</v>
      </c>
      <c r="F8" s="35"/>
      <c r="G8" s="43">
        <v>45942</v>
      </c>
      <c r="H8" s="44"/>
      <c r="I8" s="43">
        <v>45984</v>
      </c>
      <c r="J8" s="44"/>
      <c r="K8" s="35">
        <v>46054</v>
      </c>
      <c r="L8" s="35"/>
      <c r="M8" s="35">
        <v>46089</v>
      </c>
      <c r="N8" s="35"/>
    </row>
    <row r="9" spans="1:19" x14ac:dyDescent="0.2">
      <c r="D9" s="1" t="s">
        <v>2</v>
      </c>
      <c r="E9" s="32">
        <v>15</v>
      </c>
      <c r="F9" s="32"/>
      <c r="G9" s="30">
        <v>23</v>
      </c>
      <c r="H9" s="31"/>
      <c r="I9" s="30">
        <v>32</v>
      </c>
      <c r="J9" s="31"/>
      <c r="K9" s="32">
        <v>18</v>
      </c>
      <c r="L9" s="32"/>
      <c r="M9" s="32">
        <v>17</v>
      </c>
      <c r="N9" s="32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2">
      <c r="A11" s="5">
        <f t="shared" ref="A11:A46" si="0">R11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2">
      <c r="A17" s="5">
        <f t="shared" si="0"/>
        <v>7</v>
      </c>
      <c r="B17" s="21" t="s">
        <v>346</v>
      </c>
      <c r="C17" s="21" t="s">
        <v>347</v>
      </c>
      <c r="D17" s="21" t="s">
        <v>40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2">
      <c r="A18" s="5">
        <f t="shared" si="0"/>
        <v>8</v>
      </c>
      <c r="B18" s="21" t="s">
        <v>278</v>
      </c>
      <c r="C18" s="21" t="s">
        <v>279</v>
      </c>
      <c r="D18" s="21" t="s">
        <v>40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2">
      <c r="A19" s="5">
        <f t="shared" si="0"/>
        <v>9</v>
      </c>
      <c r="B19" s="21" t="s">
        <v>79</v>
      </c>
      <c r="C19" s="21" t="s">
        <v>209</v>
      </c>
      <c r="D19" s="21" t="s">
        <v>51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2">
      <c r="A20" s="5">
        <f t="shared" si="0"/>
        <v>10</v>
      </c>
      <c r="B20" s="21" t="s">
        <v>475</v>
      </c>
      <c r="C20" s="21" t="s">
        <v>208</v>
      </c>
      <c r="D20" s="21" t="s">
        <v>335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2">
      <c r="A21" s="5">
        <f t="shared" si="0"/>
        <v>11</v>
      </c>
      <c r="B21" s="21" t="s">
        <v>357</v>
      </c>
      <c r="C21" s="21" t="s">
        <v>358</v>
      </c>
      <c r="D21" s="21" t="s">
        <v>344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2">
      <c r="A22" s="5">
        <f t="shared" si="0"/>
        <v>12</v>
      </c>
      <c r="B22" s="21" t="s">
        <v>345</v>
      </c>
      <c r="C22" s="21" t="s">
        <v>208</v>
      </c>
      <c r="D22" s="21" t="s">
        <v>313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2">
      <c r="A23" s="5">
        <f t="shared" si="0"/>
        <v>13</v>
      </c>
      <c r="B23" s="21" t="s">
        <v>143</v>
      </c>
      <c r="C23" s="21" t="s">
        <v>67</v>
      </c>
      <c r="D23" s="21" t="s">
        <v>132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2">
      <c r="A24" s="5">
        <f t="shared" si="0"/>
        <v>14</v>
      </c>
      <c r="B24" s="21" t="s">
        <v>352</v>
      </c>
      <c r="C24" s="21" t="s">
        <v>126</v>
      </c>
      <c r="D24" s="21" t="s">
        <v>46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2">
      <c r="A25" s="5">
        <f t="shared" si="0"/>
        <v>15</v>
      </c>
      <c r="B25" s="21" t="s">
        <v>471</v>
      </c>
      <c r="C25" s="21" t="s">
        <v>472</v>
      </c>
      <c r="D25" s="21" t="s">
        <v>384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2">
      <c r="A26" s="5">
        <f t="shared" si="0"/>
        <v>16</v>
      </c>
      <c r="B26" s="21" t="s">
        <v>355</v>
      </c>
      <c r="C26" s="21" t="s">
        <v>356</v>
      </c>
      <c r="D26" s="21" t="s">
        <v>40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2">
      <c r="A27" s="5">
        <f t="shared" si="0"/>
        <v>17</v>
      </c>
      <c r="B27" s="21" t="s">
        <v>359</v>
      </c>
      <c r="C27" s="28" t="s">
        <v>360</v>
      </c>
      <c r="D27" s="21" t="s">
        <v>185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2">
      <c r="A28" s="5">
        <f t="shared" si="0"/>
        <v>18</v>
      </c>
      <c r="B28" s="21" t="s">
        <v>350</v>
      </c>
      <c r="C28" s="21" t="s">
        <v>126</v>
      </c>
      <c r="D28" s="21" t="s">
        <v>313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2">
      <c r="A29" s="5">
        <f t="shared" si="0"/>
        <v>19</v>
      </c>
      <c r="B29" s="21" t="s">
        <v>348</v>
      </c>
      <c r="C29" s="21" t="s">
        <v>349</v>
      </c>
      <c r="D29" s="21" t="s">
        <v>159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2">
      <c r="A30" s="5">
        <f t="shared" si="0"/>
        <v>20</v>
      </c>
      <c r="B30" s="21" t="s">
        <v>327</v>
      </c>
      <c r="C30" s="21" t="s">
        <v>93</v>
      </c>
      <c r="D30" s="21" t="s">
        <v>40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2">
      <c r="A31" s="5">
        <f t="shared" si="0"/>
        <v>21</v>
      </c>
      <c r="B31" s="21" t="s">
        <v>230</v>
      </c>
      <c r="C31" s="21" t="s">
        <v>63</v>
      </c>
      <c r="D31" s="21" t="s">
        <v>56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2">
      <c r="A32" s="5">
        <f t="shared" si="0"/>
        <v>22</v>
      </c>
      <c r="B32" s="21" t="s">
        <v>368</v>
      </c>
      <c r="C32" s="21" t="s">
        <v>369</v>
      </c>
      <c r="D32" s="21" t="s">
        <v>40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2">
      <c r="A33" s="5">
        <f t="shared" si="0"/>
        <v>23</v>
      </c>
      <c r="B33" s="21" t="s">
        <v>363</v>
      </c>
      <c r="C33" s="21" t="s">
        <v>364</v>
      </c>
      <c r="D33" s="21" t="s">
        <v>40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2">
      <c r="A34" s="6">
        <f t="shared" si="0"/>
        <v>24</v>
      </c>
      <c r="B34" s="21" t="s">
        <v>353</v>
      </c>
      <c r="C34" s="21" t="s">
        <v>354</v>
      </c>
      <c r="D34" s="21" t="s">
        <v>40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2">
      <c r="A35" s="5">
        <f t="shared" si="0"/>
        <v>25</v>
      </c>
      <c r="B35" s="21" t="s">
        <v>473</v>
      </c>
      <c r="C35" s="21" t="s">
        <v>474</v>
      </c>
      <c r="D35" s="21" t="s">
        <v>40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2">
      <c r="A36" s="5">
        <f t="shared" si="0"/>
        <v>26</v>
      </c>
      <c r="B36" s="21" t="s">
        <v>280</v>
      </c>
      <c r="C36" s="21" t="s">
        <v>281</v>
      </c>
      <c r="D36" s="21" t="s">
        <v>155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2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2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2">
      <c r="A43" s="5">
        <f t="shared" si="0"/>
        <v>33</v>
      </c>
      <c r="B43" s="21" t="s">
        <v>285</v>
      </c>
      <c r="C43" s="21" t="s">
        <v>187</v>
      </c>
      <c r="D43" s="21" t="s">
        <v>56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2">
      <c r="A44" s="5">
        <f t="shared" si="0"/>
        <v>34</v>
      </c>
      <c r="B44" s="21" t="s">
        <v>597</v>
      </c>
      <c r="C44" s="21" t="s">
        <v>180</v>
      </c>
      <c r="D44" s="21" t="s">
        <v>46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2">
      <c r="A45" s="5">
        <f t="shared" si="0"/>
        <v>35</v>
      </c>
      <c r="B45" s="21" t="s">
        <v>284</v>
      </c>
      <c r="C45" s="21" t="s">
        <v>139</v>
      </c>
      <c r="D45" s="21" t="s">
        <v>51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2">
      <c r="A46" s="5">
        <f t="shared" si="0"/>
        <v>36</v>
      </c>
      <c r="B46" s="21" t="s">
        <v>479</v>
      </c>
      <c r="C46" s="21" t="s">
        <v>208</v>
      </c>
      <c r="D46" s="21" t="s">
        <v>155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2">
      <c r="A47" s="5">
        <f t="shared" ref="A47:A55" si="16">R47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2">
      <c r="A48" s="5">
        <f t="shared" si="16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2">
      <c r="A49" s="5">
        <f t="shared" si="16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2">
      <c r="A50" s="5">
        <f t="shared" si="16"/>
        <v>40</v>
      </c>
      <c r="B50" s="21" t="s">
        <v>365</v>
      </c>
      <c r="C50" s="21" t="s">
        <v>139</v>
      </c>
      <c r="D50" s="21" t="s">
        <v>46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2">
      <c r="A51" s="5">
        <f t="shared" si="16"/>
        <v>41</v>
      </c>
      <c r="B51" s="21" t="s">
        <v>287</v>
      </c>
      <c r="C51" s="21" t="s">
        <v>288</v>
      </c>
      <c r="D51" s="21" t="s">
        <v>51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2">
      <c r="A52" s="5">
        <v>42</v>
      </c>
      <c r="B52" s="21" t="s">
        <v>366</v>
      </c>
      <c r="C52" s="21" t="s">
        <v>367</v>
      </c>
      <c r="D52" s="21" t="s">
        <v>46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2">
      <c r="A53" s="5">
        <v>43</v>
      </c>
      <c r="B53" s="21" t="s">
        <v>583</v>
      </c>
      <c r="C53" s="21" t="s">
        <v>584</v>
      </c>
      <c r="D53" s="21" t="s">
        <v>46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2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2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2">
      <c r="A56" s="37" t="s">
        <v>17</v>
      </c>
      <c r="B56" s="37"/>
      <c r="C56" s="38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2">
      <c r="A57" s="36" t="s">
        <v>30</v>
      </c>
      <c r="B57" s="36"/>
      <c r="C57" s="36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7:C57"/>
    <mergeCell ref="E9:F9"/>
    <mergeCell ref="G9:H9"/>
    <mergeCell ref="I9:J9"/>
    <mergeCell ref="K9:L9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7" max="17" width="15.1640625" customWidth="1"/>
    <col min="18" max="18" width="18.33203125" bestFit="1" customWidth="1"/>
    <col min="19" max="19" width="19.6640625" bestFit="1" customWidth="1"/>
  </cols>
  <sheetData>
    <row r="1" spans="1:19" ht="31" x14ac:dyDescent="0.3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29"/>
    </row>
    <row r="2" spans="1:19" x14ac:dyDescent="0.2">
      <c r="E2" s="34" t="s">
        <v>26</v>
      </c>
      <c r="F2" s="34"/>
      <c r="G2" s="11">
        <f>COUNTA(B11:B52)</f>
        <v>18</v>
      </c>
    </row>
    <row r="3" spans="1:19" x14ac:dyDescent="0.2">
      <c r="B3" s="2"/>
      <c r="E3" s="34" t="s">
        <v>28</v>
      </c>
      <c r="F3" s="34"/>
      <c r="G3" s="11">
        <f>COUNTA(E8:N8)</f>
        <v>5</v>
      </c>
    </row>
    <row r="4" spans="1:19" x14ac:dyDescent="0.2">
      <c r="B4" s="2"/>
      <c r="C4" s="3"/>
    </row>
    <row r="6" spans="1:19" x14ac:dyDescent="0.2">
      <c r="D6" s="1" t="s">
        <v>0</v>
      </c>
      <c r="E6" s="32" t="s">
        <v>255</v>
      </c>
      <c r="F6" s="32"/>
      <c r="G6" s="32" t="s">
        <v>336</v>
      </c>
      <c r="H6" s="32"/>
      <c r="I6" s="32" t="s">
        <v>418</v>
      </c>
      <c r="J6" s="32"/>
      <c r="K6" s="32" t="s">
        <v>561</v>
      </c>
      <c r="L6" s="32"/>
      <c r="M6" s="32" t="s">
        <v>589</v>
      </c>
      <c r="N6" s="32"/>
    </row>
    <row r="7" spans="1:19" x14ac:dyDescent="0.2">
      <c r="D7" s="1" t="s">
        <v>10</v>
      </c>
      <c r="E7" s="30">
        <v>2</v>
      </c>
      <c r="F7" s="31"/>
      <c r="G7" s="30">
        <v>2</v>
      </c>
      <c r="H7" s="31"/>
      <c r="I7" s="30">
        <v>2</v>
      </c>
      <c r="J7" s="31"/>
      <c r="K7" s="30">
        <v>2</v>
      </c>
      <c r="L7" s="31"/>
      <c r="M7" s="30">
        <v>2</v>
      </c>
      <c r="N7" s="31"/>
    </row>
    <row r="8" spans="1:19" x14ac:dyDescent="0.2">
      <c r="D8" s="1" t="s">
        <v>1</v>
      </c>
      <c r="E8" s="35">
        <v>45935</v>
      </c>
      <c r="F8" s="35"/>
      <c r="G8" s="43">
        <v>45942</v>
      </c>
      <c r="H8" s="44"/>
      <c r="I8" s="43">
        <v>45984</v>
      </c>
      <c r="J8" s="44"/>
      <c r="K8" s="35">
        <v>46024</v>
      </c>
      <c r="L8" s="35"/>
      <c r="M8" s="35">
        <v>46089</v>
      </c>
      <c r="N8" s="35"/>
    </row>
    <row r="9" spans="1:19" x14ac:dyDescent="0.2">
      <c r="D9" s="1" t="s">
        <v>2</v>
      </c>
      <c r="E9" s="32">
        <v>8</v>
      </c>
      <c r="F9" s="32"/>
      <c r="G9" s="30">
        <v>10</v>
      </c>
      <c r="H9" s="31"/>
      <c r="I9" s="30">
        <v>15</v>
      </c>
      <c r="J9" s="31"/>
      <c r="K9" s="32">
        <v>9</v>
      </c>
      <c r="L9" s="32"/>
      <c r="M9" s="32">
        <v>11</v>
      </c>
      <c r="N9" s="32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2">
      <c r="A14" s="5">
        <f t="shared" si="0"/>
        <v>4</v>
      </c>
      <c r="B14" s="21" t="s">
        <v>161</v>
      </c>
      <c r="C14" s="21" t="s">
        <v>96</v>
      </c>
      <c r="D14" s="21" t="s">
        <v>258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2">
      <c r="A15" s="5">
        <f t="shared" si="0"/>
        <v>5</v>
      </c>
      <c r="B15" s="21" t="s">
        <v>337</v>
      </c>
      <c r="C15" s="21" t="s">
        <v>338</v>
      </c>
      <c r="D15" s="21" t="s">
        <v>185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2">
      <c r="A16" s="5">
        <f t="shared" si="0"/>
        <v>6</v>
      </c>
      <c r="B16" s="21" t="s">
        <v>290</v>
      </c>
      <c r="C16" s="21" t="s">
        <v>291</v>
      </c>
      <c r="D16" s="21" t="s">
        <v>132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2">
      <c r="A17" s="5">
        <f t="shared" si="0"/>
        <v>7</v>
      </c>
      <c r="B17" s="21" t="s">
        <v>596</v>
      </c>
      <c r="C17" s="21" t="s">
        <v>502</v>
      </c>
      <c r="D17" s="21" t="s">
        <v>46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2">
      <c r="A18" s="5">
        <f t="shared" si="0"/>
        <v>8</v>
      </c>
      <c r="B18" s="21" t="s">
        <v>292</v>
      </c>
      <c r="C18" s="21" t="s">
        <v>74</v>
      </c>
      <c r="D18" s="21" t="s">
        <v>258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2">
      <c r="A20" s="5">
        <f t="shared" si="0"/>
        <v>10</v>
      </c>
      <c r="B20" s="21" t="s">
        <v>484</v>
      </c>
      <c r="C20" s="21" t="s">
        <v>485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2">
      <c r="A21" s="5">
        <f t="shared" si="0"/>
        <v>11</v>
      </c>
      <c r="B21" s="21" t="s">
        <v>483</v>
      </c>
      <c r="C21" s="21" t="s">
        <v>73</v>
      </c>
      <c r="D21" s="21" t="s">
        <v>335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2">
      <c r="A22" s="5">
        <f t="shared" si="0"/>
        <v>12</v>
      </c>
      <c r="B22" s="21" t="s">
        <v>228</v>
      </c>
      <c r="C22" s="21" t="s">
        <v>229</v>
      </c>
      <c r="D22" s="21" t="s">
        <v>56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2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2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2">
      <c r="A25" s="5">
        <f t="shared" si="0"/>
        <v>15</v>
      </c>
      <c r="B25" s="21" t="s">
        <v>293</v>
      </c>
      <c r="C25" s="21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2">
      <c r="A26" s="5">
        <f t="shared" si="0"/>
        <v>16</v>
      </c>
      <c r="B26" s="21" t="s">
        <v>490</v>
      </c>
      <c r="C26" s="21" t="s">
        <v>491</v>
      </c>
      <c r="D26" s="21" t="s">
        <v>193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2">
      <c r="A27" s="5">
        <f t="shared" si="0"/>
        <v>17</v>
      </c>
      <c r="B27" s="21" t="s">
        <v>568</v>
      </c>
      <c r="C27" s="28" t="s">
        <v>569</v>
      </c>
      <c r="D27" s="21" t="s">
        <v>193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2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2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2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2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2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2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2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2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2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2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2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2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2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2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2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2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2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2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2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2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2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2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2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2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2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2">
      <c r="A53" s="5" t="s">
        <v>153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2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2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2">
      <c r="A56" s="37"/>
      <c r="B56" s="37"/>
      <c r="C56" s="38"/>
    </row>
    <row r="57" spans="1:19" x14ac:dyDescent="0.2">
      <c r="A57" s="36"/>
      <c r="B57" s="36"/>
      <c r="C57" s="36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M7:N7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4" t="s">
        <v>27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0"/>
      <c r="F7" s="31"/>
      <c r="G7" s="30"/>
      <c r="H7" s="31"/>
      <c r="I7" s="30"/>
      <c r="J7" s="31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37" t="s">
        <v>17</v>
      </c>
      <c r="B53" s="37"/>
      <c r="C53" s="38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6" t="s">
        <v>30</v>
      </c>
      <c r="B54" s="36"/>
      <c r="C54" s="36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27</v>
      </c>
      <c r="F2" s="34"/>
      <c r="G2" s="11">
        <f>COUNTA(B11:B52)</f>
        <v>39</v>
      </c>
    </row>
    <row r="3" spans="1:18" x14ac:dyDescent="0.2">
      <c r="B3" s="2"/>
      <c r="E3" s="34" t="s">
        <v>28</v>
      </c>
      <c r="F3" s="34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570</v>
      </c>
      <c r="J6" s="32"/>
      <c r="K6" s="32" t="s">
        <v>595</v>
      </c>
      <c r="L6" s="32"/>
      <c r="M6" s="32"/>
      <c r="N6" s="32"/>
    </row>
    <row r="7" spans="1:18" x14ac:dyDescent="0.2">
      <c r="D7" s="1" t="s">
        <v>10</v>
      </c>
      <c r="E7" s="30">
        <v>1</v>
      </c>
      <c r="F7" s="31"/>
      <c r="G7" s="30">
        <v>1</v>
      </c>
      <c r="H7" s="31"/>
      <c r="I7" s="30">
        <v>1</v>
      </c>
      <c r="J7" s="31"/>
      <c r="K7" s="30">
        <v>1</v>
      </c>
      <c r="L7" s="31"/>
      <c r="M7" s="30"/>
      <c r="N7" s="31"/>
    </row>
    <row r="8" spans="1:18" x14ac:dyDescent="0.2">
      <c r="D8" s="1" t="s">
        <v>1</v>
      </c>
      <c r="E8" s="35">
        <v>45942</v>
      </c>
      <c r="F8" s="35"/>
      <c r="G8" s="43">
        <v>45984</v>
      </c>
      <c r="H8" s="44"/>
      <c r="I8" s="43">
        <v>46054</v>
      </c>
      <c r="J8" s="44"/>
      <c r="K8" s="35">
        <v>46089</v>
      </c>
      <c r="L8" s="35"/>
      <c r="M8" s="35"/>
      <c r="N8" s="35"/>
    </row>
    <row r="9" spans="1:18" x14ac:dyDescent="0.2">
      <c r="D9" s="1" t="s">
        <v>2</v>
      </c>
      <c r="E9" s="32">
        <v>21</v>
      </c>
      <c r="F9" s="32"/>
      <c r="G9" s="30">
        <v>22</v>
      </c>
      <c r="H9" s="31"/>
      <c r="I9" s="30">
        <v>23</v>
      </c>
      <c r="J9" s="31"/>
      <c r="K9" s="32">
        <v>27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306</v>
      </c>
      <c r="C11" s="6" t="s">
        <v>307</v>
      </c>
      <c r="D11" s="6" t="s">
        <v>132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304</v>
      </c>
      <c r="C12" s="6" t="s">
        <v>305</v>
      </c>
      <c r="D12" s="6" t="s">
        <v>56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316</v>
      </c>
      <c r="C17" s="6" t="s">
        <v>93</v>
      </c>
      <c r="D17" s="6" t="s">
        <v>132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493</v>
      </c>
      <c r="C18" s="6" t="s">
        <v>494</v>
      </c>
      <c r="D18" s="6" t="s">
        <v>146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6" t="s">
        <v>497</v>
      </c>
      <c r="C19" s="6" t="s">
        <v>498</v>
      </c>
      <c r="D19" s="6" t="s">
        <v>193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6" t="s">
        <v>326</v>
      </c>
      <c r="C20" s="6" t="s">
        <v>50</v>
      </c>
      <c r="D20" s="6" t="s">
        <v>185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573</v>
      </c>
      <c r="C22" s="6" t="s">
        <v>125</v>
      </c>
      <c r="D22" s="6" t="s">
        <v>500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6" t="s">
        <v>314</v>
      </c>
      <c r="C23" s="6" t="s">
        <v>315</v>
      </c>
      <c r="D23" s="6" t="s">
        <v>66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6" t="s">
        <v>131</v>
      </c>
      <c r="C24" s="6" t="s">
        <v>576</v>
      </c>
      <c r="D24" s="6" t="s">
        <v>132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6">
        <f t="shared" si="0"/>
        <v>15</v>
      </c>
      <c r="B25" s="6" t="s">
        <v>110</v>
      </c>
      <c r="C25" s="6" t="s">
        <v>98</v>
      </c>
      <c r="D25" s="6" t="s">
        <v>56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2">
      <c r="A26" s="6">
        <f t="shared" si="0"/>
        <v>16</v>
      </c>
      <c r="B26" s="6" t="s">
        <v>331</v>
      </c>
      <c r="C26" s="6" t="s">
        <v>332</v>
      </c>
      <c r="D26" s="6" t="s">
        <v>46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2">
      <c r="A27" s="5">
        <f t="shared" si="0"/>
        <v>17</v>
      </c>
      <c r="B27" s="6" t="s">
        <v>322</v>
      </c>
      <c r="C27" s="15" t="s">
        <v>323</v>
      </c>
      <c r="D27" s="6" t="s">
        <v>185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2">
      <c r="A28" s="5">
        <f t="shared" si="0"/>
        <v>18</v>
      </c>
      <c r="B28" s="6" t="s">
        <v>602</v>
      </c>
      <c r="C28" s="6" t="s">
        <v>603</v>
      </c>
      <c r="D28" s="6" t="s">
        <v>46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5">
        <f t="shared" si="0"/>
        <v>19</v>
      </c>
      <c r="B29" s="6" t="s">
        <v>320</v>
      </c>
      <c r="C29" s="6" t="s">
        <v>181</v>
      </c>
      <c r="D29" s="6" t="s">
        <v>66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2">
      <c r="A30" s="5">
        <f t="shared" si="0"/>
        <v>20</v>
      </c>
      <c r="B30" s="6" t="s">
        <v>604</v>
      </c>
      <c r="C30" s="6" t="s">
        <v>605</v>
      </c>
      <c r="D30" s="6" t="s">
        <v>132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2">
      <c r="A31" s="5">
        <f t="shared" si="0"/>
        <v>21</v>
      </c>
      <c r="B31" s="6" t="s">
        <v>606</v>
      </c>
      <c r="C31" s="6" t="s">
        <v>294</v>
      </c>
      <c r="D31" s="6" t="s">
        <v>56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2">
      <c r="A32" s="5">
        <f t="shared" si="0"/>
        <v>22</v>
      </c>
      <c r="B32" s="6" t="s">
        <v>324</v>
      </c>
      <c r="C32" s="6" t="s">
        <v>325</v>
      </c>
      <c r="D32" s="6" t="s">
        <v>132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2">
      <c r="A33" s="5">
        <f t="shared" si="0"/>
        <v>23</v>
      </c>
      <c r="B33" s="6" t="s">
        <v>571</v>
      </c>
      <c r="C33" s="6" t="s">
        <v>572</v>
      </c>
      <c r="D33" s="6" t="s">
        <v>185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5">
        <f t="shared" si="0"/>
        <v>24</v>
      </c>
      <c r="B34" s="6" t="s">
        <v>321</v>
      </c>
      <c r="C34" s="6" t="s">
        <v>315</v>
      </c>
      <c r="D34" s="6" t="s">
        <v>46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2">
      <c r="A35" s="5">
        <f t="shared" si="0"/>
        <v>25</v>
      </c>
      <c r="B35" s="6" t="s">
        <v>607</v>
      </c>
      <c r="C35" s="6" t="s">
        <v>608</v>
      </c>
      <c r="D35" s="6" t="s">
        <v>155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2">
      <c r="A36" s="5">
        <f t="shared" si="0"/>
        <v>26</v>
      </c>
      <c r="B36" s="6" t="s">
        <v>499</v>
      </c>
      <c r="C36" s="6" t="s">
        <v>362</v>
      </c>
      <c r="D36" s="6" t="s">
        <v>46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2">
      <c r="A37" s="5">
        <f t="shared" si="0"/>
        <v>27</v>
      </c>
      <c r="B37" s="6" t="s">
        <v>495</v>
      </c>
      <c r="C37" s="6" t="s">
        <v>496</v>
      </c>
      <c r="D37" s="6" t="s">
        <v>185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2">
      <c r="A38" s="5">
        <f t="shared" si="0"/>
        <v>28</v>
      </c>
      <c r="B38" s="6" t="s">
        <v>317</v>
      </c>
      <c r="C38" s="6" t="s">
        <v>318</v>
      </c>
      <c r="D38" s="6" t="s">
        <v>56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2">
      <c r="A39" s="5">
        <f t="shared" ref="A39:A52" si="11">Q39</f>
        <v>29</v>
      </c>
      <c r="B39" s="6" t="s">
        <v>609</v>
      </c>
      <c r="C39" s="6" t="s">
        <v>610</v>
      </c>
      <c r="D39" s="6" t="s">
        <v>56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2">
      <c r="A40" s="5">
        <f t="shared" si="11"/>
        <v>30</v>
      </c>
      <c r="B40" s="6" t="s">
        <v>574</v>
      </c>
      <c r="C40" s="6" t="s">
        <v>575</v>
      </c>
      <c r="D40" s="6" t="s">
        <v>46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2">
      <c r="A41" s="5">
        <f t="shared" si="11"/>
        <v>31</v>
      </c>
      <c r="B41" s="6" t="s">
        <v>611</v>
      </c>
      <c r="C41" s="6" t="s">
        <v>67</v>
      </c>
      <c r="D41" s="6" t="s">
        <v>56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2">
      <c r="A42" s="5">
        <f t="shared" si="11"/>
        <v>32</v>
      </c>
      <c r="B42" s="6" t="s">
        <v>488</v>
      </c>
      <c r="C42" s="6" t="s">
        <v>612</v>
      </c>
      <c r="D42" s="6" t="s">
        <v>56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2">
      <c r="A43" s="5">
        <f t="shared" si="11"/>
        <v>33</v>
      </c>
      <c r="B43" s="6" t="s">
        <v>579</v>
      </c>
      <c r="C43" s="6" t="s">
        <v>580</v>
      </c>
      <c r="D43" s="6" t="s">
        <v>384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2">
      <c r="A44" s="5">
        <f t="shared" si="11"/>
        <v>34</v>
      </c>
      <c r="B44" s="6" t="s">
        <v>110</v>
      </c>
      <c r="C44" s="6" t="s">
        <v>50</v>
      </c>
      <c r="D44" s="6" t="s">
        <v>56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2">
      <c r="A45" s="5">
        <f t="shared" si="11"/>
        <v>35</v>
      </c>
      <c r="B45" s="6" t="s">
        <v>577</v>
      </c>
      <c r="C45" s="6" t="s">
        <v>578</v>
      </c>
      <c r="D45" s="6" t="s">
        <v>132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2">
      <c r="A46" s="5">
        <f t="shared" si="11"/>
        <v>36</v>
      </c>
      <c r="B46" s="6" t="s">
        <v>327</v>
      </c>
      <c r="C46" s="6" t="s">
        <v>328</v>
      </c>
      <c r="D46" s="6" t="s">
        <v>193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2">
      <c r="A47" s="5">
        <f t="shared" si="11"/>
        <v>37</v>
      </c>
      <c r="B47" s="6" t="s">
        <v>333</v>
      </c>
      <c r="C47" s="6" t="s">
        <v>334</v>
      </c>
      <c r="D47" s="6" t="s">
        <v>335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2">
      <c r="A48" s="5">
        <f t="shared" si="11"/>
        <v>38</v>
      </c>
      <c r="B48" s="6" t="s">
        <v>329</v>
      </c>
      <c r="C48" s="6" t="s">
        <v>330</v>
      </c>
      <c r="D48" s="6" t="s">
        <v>155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2">
      <c r="A49" s="5">
        <f t="shared" si="11"/>
        <v>39</v>
      </c>
      <c r="B49" s="6" t="s">
        <v>613</v>
      </c>
      <c r="C49" s="6" t="s">
        <v>125</v>
      </c>
      <c r="D49" s="6" t="s">
        <v>155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2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37" t="s">
        <v>17</v>
      </c>
      <c r="B53" s="37"/>
      <c r="C53" s="38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2">
      <c r="A54" s="36" t="s">
        <v>30</v>
      </c>
      <c r="B54" s="36"/>
      <c r="C54" s="36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K9:L9"/>
    <mergeCell ref="M9:N9"/>
    <mergeCell ref="E8:F8"/>
    <mergeCell ref="G8:H8"/>
    <mergeCell ref="I8:J8"/>
    <mergeCell ref="K8:L8"/>
    <mergeCell ref="M8:N8"/>
    <mergeCell ref="A53:C53"/>
    <mergeCell ref="A54:C54"/>
    <mergeCell ref="E9:F9"/>
    <mergeCell ref="G9:H9"/>
    <mergeCell ref="I9:J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8" x14ac:dyDescent="0.2">
      <c r="E2" s="34" t="s">
        <v>26</v>
      </c>
      <c r="F2" s="34"/>
      <c r="G2" s="11">
        <f>COUNTA(B11:B52)</f>
        <v>6</v>
      </c>
    </row>
    <row r="3" spans="1:18" x14ac:dyDescent="0.2">
      <c r="B3" s="2"/>
      <c r="E3" s="34" t="s">
        <v>28</v>
      </c>
      <c r="F3" s="34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560</v>
      </c>
      <c r="J6" s="32"/>
      <c r="K6" s="32" t="s">
        <v>598</v>
      </c>
      <c r="L6" s="32"/>
      <c r="M6" s="32"/>
      <c r="N6" s="32"/>
    </row>
    <row r="7" spans="1:18" x14ac:dyDescent="0.2">
      <c r="D7" s="1" t="s">
        <v>10</v>
      </c>
      <c r="E7" s="30">
        <v>1</v>
      </c>
      <c r="F7" s="31"/>
      <c r="G7" s="30">
        <v>1</v>
      </c>
      <c r="H7" s="31"/>
      <c r="I7" s="30">
        <v>1</v>
      </c>
      <c r="J7" s="31"/>
      <c r="K7" s="30">
        <v>1</v>
      </c>
      <c r="L7" s="31"/>
      <c r="M7" s="30"/>
      <c r="N7" s="31"/>
    </row>
    <row r="8" spans="1:18" x14ac:dyDescent="0.2">
      <c r="D8" s="1" t="s">
        <v>1</v>
      </c>
      <c r="E8" s="35">
        <v>45942</v>
      </c>
      <c r="F8" s="35"/>
      <c r="G8" s="43">
        <v>45984</v>
      </c>
      <c r="H8" s="44"/>
      <c r="I8" s="43">
        <v>46054</v>
      </c>
      <c r="J8" s="44"/>
      <c r="K8" s="35">
        <v>46089</v>
      </c>
      <c r="L8" s="35"/>
      <c r="M8" s="35"/>
      <c r="N8" s="35"/>
    </row>
    <row r="9" spans="1:18" x14ac:dyDescent="0.2">
      <c r="D9" s="1" t="s">
        <v>2</v>
      </c>
      <c r="E9" s="32">
        <v>3</v>
      </c>
      <c r="F9" s="32"/>
      <c r="G9" s="30">
        <v>5</v>
      </c>
      <c r="H9" s="31"/>
      <c r="I9" s="30">
        <v>4</v>
      </c>
      <c r="J9" s="31"/>
      <c r="K9" s="32">
        <v>5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299</v>
      </c>
      <c r="C13" s="6" t="s">
        <v>300</v>
      </c>
      <c r="D13" s="6" t="s">
        <v>301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2">
      <c r="A14" s="5">
        <f t="shared" si="0"/>
        <v>4</v>
      </c>
      <c r="B14" s="6" t="s">
        <v>501</v>
      </c>
      <c r="C14" s="6" t="s">
        <v>502</v>
      </c>
      <c r="D14" s="6" t="s">
        <v>438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2">
      <c r="A15" s="5">
        <f t="shared" si="0"/>
        <v>5</v>
      </c>
      <c r="B15" s="6" t="s">
        <v>581</v>
      </c>
      <c r="C15" s="6" t="s">
        <v>582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2">
      <c r="A16" s="5">
        <f t="shared" si="0"/>
        <v>6</v>
      </c>
      <c r="B16" s="6" t="s">
        <v>599</v>
      </c>
      <c r="C16" s="6" t="s">
        <v>600</v>
      </c>
      <c r="D16" s="6" t="s">
        <v>601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37" t="s">
        <v>153</v>
      </c>
      <c r="B53" s="37"/>
      <c r="C53" s="38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2">
      <c r="A54" s="36" t="s">
        <v>30</v>
      </c>
      <c r="B54" s="36"/>
      <c r="C54" s="36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54:C54"/>
    <mergeCell ref="E9:F9"/>
    <mergeCell ref="G9:H9"/>
    <mergeCell ref="I9:J9"/>
    <mergeCell ref="K9:L9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">
      <c r="E2" s="34" t="s">
        <v>26</v>
      </c>
      <c r="F2" s="34"/>
      <c r="G2" s="11">
        <f>COUNTA(B11:B52)</f>
        <v>0</v>
      </c>
    </row>
    <row r="3" spans="1:15" x14ac:dyDescent="0.2">
      <c r="B3" s="2"/>
      <c r="E3" s="34" t="s">
        <v>28</v>
      </c>
      <c r="F3" s="34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0"/>
      <c r="F7" s="31"/>
      <c r="G7" s="30"/>
      <c r="H7" s="31"/>
      <c r="I7" s="30"/>
      <c r="J7" s="31"/>
    </row>
    <row r="8" spans="1:15" x14ac:dyDescent="0.2">
      <c r="D8" s="1" t="s">
        <v>1</v>
      </c>
      <c r="E8" s="35"/>
      <c r="F8" s="35"/>
      <c r="G8" s="35"/>
      <c r="H8" s="35"/>
      <c r="I8" s="35"/>
      <c r="J8" s="35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37" t="s">
        <v>153</v>
      </c>
      <c r="B53" s="37"/>
      <c r="C53" s="38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6" t="s">
        <v>30</v>
      </c>
      <c r="B54" s="36"/>
      <c r="C54" s="36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tabSelected="1"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3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2" t="s">
        <v>399</v>
      </c>
      <c r="G6" s="32"/>
      <c r="H6" s="32" t="s">
        <v>588</v>
      </c>
      <c r="I6" s="32"/>
      <c r="J6" s="32"/>
      <c r="K6" s="32"/>
      <c r="L6" s="32"/>
      <c r="M6" s="32"/>
    </row>
    <row r="7" spans="1:15" x14ac:dyDescent="0.2">
      <c r="E7" s="1" t="s">
        <v>10</v>
      </c>
      <c r="F7" s="30">
        <v>5</v>
      </c>
      <c r="G7" s="31"/>
      <c r="H7" s="30">
        <v>5</v>
      </c>
      <c r="I7" s="31"/>
      <c r="J7" s="30"/>
      <c r="K7" s="31"/>
      <c r="L7" s="30"/>
      <c r="M7" s="31"/>
    </row>
    <row r="8" spans="1:15" x14ac:dyDescent="0.2">
      <c r="E8" s="1" t="s">
        <v>1</v>
      </c>
      <c r="F8" s="35">
        <v>45955</v>
      </c>
      <c r="G8" s="35"/>
      <c r="H8" s="35">
        <v>46060</v>
      </c>
      <c r="I8" s="35"/>
      <c r="J8" s="35"/>
      <c r="K8" s="35"/>
      <c r="L8" s="35"/>
      <c r="M8" s="35"/>
    </row>
    <row r="9" spans="1:15" x14ac:dyDescent="0.2">
      <c r="E9" s="1" t="s">
        <v>2</v>
      </c>
      <c r="F9" s="32">
        <v>9</v>
      </c>
      <c r="G9" s="32"/>
      <c r="H9" s="32">
        <v>12</v>
      </c>
      <c r="I9" s="32"/>
      <c r="J9" s="32"/>
      <c r="K9" s="32"/>
      <c r="L9" s="32"/>
      <c r="M9" s="32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41.666666666666664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37" t="s">
        <v>17</v>
      </c>
      <c r="B34" s="37"/>
      <c r="C34" s="37"/>
      <c r="D34" s="38"/>
      <c r="F34">
        <f>COUNTA(F11:F33)</f>
        <v>1</v>
      </c>
      <c r="H34">
        <f>COUNTA(H11:H33)</f>
        <v>1</v>
      </c>
      <c r="J34">
        <f>COUNTA(J11:J33)</f>
        <v>0</v>
      </c>
      <c r="L34">
        <f>COUNTA(L11:L33)</f>
        <v>0</v>
      </c>
    </row>
  </sheetData>
  <mergeCells count="18"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A3" sqref="A3"/>
      <selection pane="topRight" activeCell="A3" sqref="A3"/>
      <selection pane="bottomLeft" activeCell="A3" sqref="A3"/>
      <selection pane="bottomRight" activeCell="A4" sqref="A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2" x14ac:dyDescent="0.2">
      <c r="A2" s="47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2" t="s">
        <v>399</v>
      </c>
      <c r="F6" s="32"/>
      <c r="G6" s="32" t="s">
        <v>418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2" x14ac:dyDescent="0.2">
      <c r="D7" s="1" t="s">
        <v>10</v>
      </c>
      <c r="E7" s="30">
        <v>5</v>
      </c>
      <c r="F7" s="31"/>
      <c r="G7" s="30">
        <v>2</v>
      </c>
      <c r="H7" s="31"/>
      <c r="I7" s="30"/>
      <c r="J7" s="31"/>
      <c r="K7" s="30"/>
      <c r="L7" s="31"/>
      <c r="M7" s="30"/>
      <c r="N7" s="31"/>
      <c r="O7" s="30"/>
      <c r="P7" s="31"/>
      <c r="Q7" s="30"/>
      <c r="R7" s="31"/>
      <c r="S7" s="30"/>
      <c r="T7" s="31"/>
    </row>
    <row r="8" spans="1:22" x14ac:dyDescent="0.2">
      <c r="D8" s="1" t="s">
        <v>1</v>
      </c>
      <c r="E8" s="35">
        <v>45947</v>
      </c>
      <c r="F8" s="35"/>
      <c r="G8" s="35">
        <v>45984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2" x14ac:dyDescent="0.2">
      <c r="D9" s="1" t="s">
        <v>2</v>
      </c>
      <c r="E9" s="32">
        <v>138</v>
      </c>
      <c r="F9" s="32"/>
      <c r="G9" s="32">
        <v>16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37" t="s">
        <v>17</v>
      </c>
      <c r="B35" s="37"/>
      <c r="C35" s="38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Q6:R6"/>
    <mergeCell ref="Q7:R7"/>
    <mergeCell ref="Q8:R8"/>
    <mergeCell ref="Q9:R9"/>
    <mergeCell ref="O6:P6"/>
    <mergeCell ref="O7:P7"/>
    <mergeCell ref="O8:P8"/>
    <mergeCell ref="O9:P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x14ac:dyDescent="0.2">
      <c r="A2" s="47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2" t="s">
        <v>399</v>
      </c>
      <c r="F6" s="32"/>
      <c r="G6" s="32" t="s">
        <v>418</v>
      </c>
      <c r="H6" s="32"/>
      <c r="I6" s="32" t="s">
        <v>587</v>
      </c>
      <c r="J6" s="32"/>
      <c r="K6" s="32"/>
      <c r="L6" s="32"/>
      <c r="M6" s="32"/>
      <c r="N6" s="32"/>
      <c r="O6" s="32"/>
      <c r="P6" s="32"/>
      <c r="Q6" s="32"/>
      <c r="R6" s="32"/>
    </row>
    <row r="7" spans="1:20" x14ac:dyDescent="0.2">
      <c r="D7" s="1" t="s">
        <v>10</v>
      </c>
      <c r="E7" s="30">
        <v>5</v>
      </c>
      <c r="F7" s="31"/>
      <c r="G7" s="30">
        <v>2</v>
      </c>
      <c r="H7" s="31"/>
      <c r="I7" s="30">
        <v>5</v>
      </c>
      <c r="J7" s="31"/>
      <c r="K7" s="30"/>
      <c r="L7" s="31"/>
      <c r="M7" s="30"/>
      <c r="N7" s="31"/>
      <c r="O7" s="30"/>
      <c r="P7" s="31"/>
      <c r="Q7" s="30"/>
      <c r="R7" s="31"/>
    </row>
    <row r="8" spans="1:20" x14ac:dyDescent="0.2">
      <c r="D8" s="1" t="s">
        <v>1</v>
      </c>
      <c r="E8" s="35">
        <v>45947</v>
      </c>
      <c r="F8" s="35"/>
      <c r="G8" s="35">
        <v>45984</v>
      </c>
      <c r="H8" s="35"/>
      <c r="I8" s="35">
        <v>46068</v>
      </c>
      <c r="J8" s="35"/>
      <c r="K8" s="35"/>
      <c r="L8" s="35"/>
      <c r="M8" s="35"/>
      <c r="N8" s="35"/>
      <c r="O8" s="35"/>
      <c r="P8" s="35"/>
      <c r="Q8" s="35"/>
      <c r="R8" s="35"/>
    </row>
    <row r="9" spans="1:20" x14ac:dyDescent="0.2">
      <c r="D9" s="1" t="s">
        <v>2</v>
      </c>
      <c r="E9" s="32">
        <v>89</v>
      </c>
      <c r="F9" s="32"/>
      <c r="G9" s="32">
        <v>9</v>
      </c>
      <c r="H9" s="32"/>
      <c r="I9" s="32">
        <v>78</v>
      </c>
      <c r="J9" s="32"/>
      <c r="K9" s="32"/>
      <c r="L9" s="32"/>
      <c r="M9" s="32"/>
      <c r="N9" s="32"/>
      <c r="O9" s="32"/>
      <c r="P9" s="32"/>
      <c r="Q9" s="32"/>
      <c r="R9" s="32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114</v>
      </c>
      <c r="C11" s="6" t="s">
        <v>149</v>
      </c>
      <c r="D11" s="6" t="s">
        <v>40</v>
      </c>
      <c r="E11">
        <v>76</v>
      </c>
      <c r="F11" s="7">
        <f>IF(E11=0,,($E$9-E11)*$E$7*100/$E$9)</f>
        <v>73.033707865168537</v>
      </c>
      <c r="H11" s="7">
        <f t="shared" ref="H11:H21" si="1">IF(G11=0,,($G$9-G11)*$G$7*100/$G$9)</f>
        <v>0</v>
      </c>
      <c r="I11">
        <v>48</v>
      </c>
      <c r="J11" s="7">
        <f t="shared" ref="J11:J16" si="2">IF(I11=0,,($I$9-I11)*$I$7*100/$I$9)</f>
        <v>192.30769230769232</v>
      </c>
      <c r="L11" s="7">
        <f t="shared" ref="L11:L25" si="3">IF(K11=0,,($K$9-K11)*$K$7*100/$K$9)</f>
        <v>0</v>
      </c>
      <c r="N11" s="7">
        <f t="shared" ref="N11:N25" si="4">IF(M11=0,,($M$9-M11)*$M$7*100/$M$9)</f>
        <v>0</v>
      </c>
      <c r="P11" s="7">
        <f>IF(O11=0,,($O$9-O11)*$O$7*100/$O$9)</f>
        <v>0</v>
      </c>
      <c r="R11" s="7">
        <f t="shared" ref="R11:R16" si="5">IF(Q11=0,,($Q$9-Q11)*$Q$7*100/$Q$9)</f>
        <v>0</v>
      </c>
      <c r="S11" s="8">
        <f t="shared" ref="S11:S25" si="6">SUM(F11,H11,L11,J11,R11,N11,P11)</f>
        <v>265.34140017286086</v>
      </c>
      <c r="T11" s="7">
        <f t="shared" ref="T11:T22" si="7">ROW(B11)-10</f>
        <v>1</v>
      </c>
    </row>
    <row r="12" spans="1:20" x14ac:dyDescent="0.2">
      <c r="A12" s="5">
        <f t="shared" si="0"/>
        <v>2</v>
      </c>
      <c r="B12" s="6" t="s">
        <v>403</v>
      </c>
      <c r="C12" s="6" t="s">
        <v>404</v>
      </c>
      <c r="D12" s="7" t="s">
        <v>258</v>
      </c>
      <c r="E12" s="6">
        <v>56</v>
      </c>
      <c r="F12" s="7">
        <f t="shared" ref="F12:F25" si="8">IF(E12=0,,($E$9-E12)*$E$7*100/$E$9)</f>
        <v>185.3932584269663</v>
      </c>
      <c r="G12" s="6"/>
      <c r="H12" s="7">
        <f t="shared" si="1"/>
        <v>0</v>
      </c>
      <c r="I12" s="6">
        <v>74</v>
      </c>
      <c r="J12" s="7">
        <f t="shared" si="2"/>
        <v>25.641025641025642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 t="shared" si="5"/>
        <v>0</v>
      </c>
      <c r="S12" s="8">
        <f t="shared" si="6"/>
        <v>211.03428406799193</v>
      </c>
      <c r="T12" s="7">
        <f t="shared" si="7"/>
        <v>2</v>
      </c>
    </row>
    <row r="13" spans="1:20" x14ac:dyDescent="0.2">
      <c r="A13" s="5">
        <f t="shared" si="0"/>
        <v>3</v>
      </c>
      <c r="B13" s="6" t="s">
        <v>167</v>
      </c>
      <c r="C13" s="6" t="s">
        <v>168</v>
      </c>
      <c r="D13" s="6" t="s">
        <v>155</v>
      </c>
      <c r="E13" s="7">
        <v>83</v>
      </c>
      <c r="F13" s="7">
        <f t="shared" si="8"/>
        <v>33.707865168539328</v>
      </c>
      <c r="G13" s="7">
        <v>2</v>
      </c>
      <c r="H13" s="7">
        <f t="shared" si="1"/>
        <v>155.55555555555554</v>
      </c>
      <c r="I13" s="7"/>
      <c r="J13" s="7">
        <f t="shared" si="2"/>
        <v>0</v>
      </c>
      <c r="K13" s="7"/>
      <c r="L13" s="19">
        <f t="shared" si="3"/>
        <v>0</v>
      </c>
      <c r="M13" s="19"/>
      <c r="N13" s="19">
        <f t="shared" si="4"/>
        <v>0</v>
      </c>
      <c r="O13" s="19"/>
      <c r="P13" s="19">
        <f>IF(O13=0,,($O$9-O13)*$O$7*100/$O$9)</f>
        <v>0</v>
      </c>
      <c r="Q13" s="19"/>
      <c r="R13" s="19">
        <f t="shared" si="5"/>
        <v>0</v>
      </c>
      <c r="S13" s="8">
        <f t="shared" si="6"/>
        <v>189.26342072409489</v>
      </c>
      <c r="T13" s="7">
        <f t="shared" si="7"/>
        <v>3</v>
      </c>
    </row>
    <row r="14" spans="1:20" x14ac:dyDescent="0.2">
      <c r="A14" s="5">
        <f t="shared" si="0"/>
        <v>4</v>
      </c>
      <c r="B14" s="6" t="s">
        <v>405</v>
      </c>
      <c r="C14" s="6" t="s">
        <v>406</v>
      </c>
      <c r="D14" s="6" t="s">
        <v>258</v>
      </c>
      <c r="E14" s="6">
        <v>87</v>
      </c>
      <c r="F14" s="7">
        <f t="shared" si="8"/>
        <v>11.235955056179776</v>
      </c>
      <c r="G14" s="6">
        <v>1</v>
      </c>
      <c r="H14" s="7">
        <f t="shared" si="1"/>
        <v>177.77777777777777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 t="shared" si="5"/>
        <v>0</v>
      </c>
      <c r="S14" s="8">
        <f t="shared" si="6"/>
        <v>189.01373283395753</v>
      </c>
      <c r="T14" s="6">
        <f t="shared" si="7"/>
        <v>4</v>
      </c>
    </row>
    <row r="15" spans="1:20" x14ac:dyDescent="0.2">
      <c r="A15" s="5">
        <f t="shared" si="0"/>
        <v>5</v>
      </c>
      <c r="B15" s="6" t="s">
        <v>510</v>
      </c>
      <c r="C15" s="6" t="s">
        <v>67</v>
      </c>
      <c r="D15" s="6" t="s">
        <v>155</v>
      </c>
      <c r="E15" s="6"/>
      <c r="F15" s="7">
        <f t="shared" si="8"/>
        <v>0</v>
      </c>
      <c r="G15" s="6">
        <v>3</v>
      </c>
      <c r="H15" s="7">
        <f t="shared" si="1"/>
        <v>133.33333333333334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>IF(O15=0,,($O$9-O15)*$O$7*100/$O$9)</f>
        <v>0</v>
      </c>
      <c r="Q15" s="6"/>
      <c r="R15" s="7">
        <f t="shared" si="5"/>
        <v>0</v>
      </c>
      <c r="S15" s="8">
        <f t="shared" si="6"/>
        <v>133.33333333333334</v>
      </c>
      <c r="T15" s="6">
        <f t="shared" si="7"/>
        <v>5</v>
      </c>
    </row>
    <row r="16" spans="1:20" x14ac:dyDescent="0.2">
      <c r="A16" s="5">
        <f t="shared" si="0"/>
        <v>6</v>
      </c>
      <c r="B16" s="6" t="s">
        <v>232</v>
      </c>
      <c r="C16" s="6" t="s">
        <v>233</v>
      </c>
      <c r="D16" s="6" t="s">
        <v>146</v>
      </c>
      <c r="E16" s="6"/>
      <c r="F16" s="7">
        <f t="shared" si="8"/>
        <v>0</v>
      </c>
      <c r="G16" s="6">
        <v>3</v>
      </c>
      <c r="H16" s="7">
        <f t="shared" si="1"/>
        <v>133.33333333333334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v>0</v>
      </c>
      <c r="Q16" s="6"/>
      <c r="R16" s="7">
        <f t="shared" si="5"/>
        <v>0</v>
      </c>
      <c r="S16" s="8">
        <f t="shared" si="6"/>
        <v>133.33333333333334</v>
      </c>
      <c r="T16" s="6">
        <f t="shared" si="7"/>
        <v>6</v>
      </c>
    </row>
    <row r="17" spans="1:20" x14ac:dyDescent="0.2">
      <c r="A17" s="5">
        <f t="shared" si="0"/>
        <v>7</v>
      </c>
      <c r="B17" s="6" t="s">
        <v>511</v>
      </c>
      <c r="C17" s="6" t="s">
        <v>512</v>
      </c>
      <c r="D17" s="6" t="s">
        <v>155</v>
      </c>
      <c r="E17" s="7"/>
      <c r="F17" s="7">
        <f t="shared" si="8"/>
        <v>0</v>
      </c>
      <c r="G17" s="7">
        <v>5</v>
      </c>
      <c r="H17" s="7">
        <f t="shared" si="1"/>
        <v>88.888888888888886</v>
      </c>
      <c r="I17" s="7"/>
      <c r="J17" s="7"/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v>0</v>
      </c>
      <c r="S17" s="8">
        <f t="shared" si="6"/>
        <v>88.888888888888886</v>
      </c>
      <c r="T17" s="6">
        <f t="shared" si="7"/>
        <v>7</v>
      </c>
    </row>
    <row r="18" spans="1:20" x14ac:dyDescent="0.2">
      <c r="A18" s="5">
        <f t="shared" si="0"/>
        <v>8</v>
      </c>
      <c r="B18" s="6" t="s">
        <v>68</v>
      </c>
      <c r="C18" s="6" t="s">
        <v>69</v>
      </c>
      <c r="D18" s="6" t="s">
        <v>258</v>
      </c>
      <c r="E18" s="7">
        <v>74</v>
      </c>
      <c r="F18" s="7">
        <f t="shared" si="8"/>
        <v>84.269662921348313</v>
      </c>
      <c r="G18" s="7"/>
      <c r="H18" s="7">
        <f t="shared" si="1"/>
        <v>0</v>
      </c>
      <c r="I18" s="7"/>
      <c r="J18" s="7">
        <f t="shared" ref="J18:J25" si="9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f t="shared" ref="R18:R25" si="10">IF(Q18=0,,($Q$9-Q18)*$Q$7*100/$Q$9)</f>
        <v>0</v>
      </c>
      <c r="S18" s="8">
        <f t="shared" si="6"/>
        <v>84.269662921348313</v>
      </c>
      <c r="T18" s="7">
        <f t="shared" si="7"/>
        <v>8</v>
      </c>
    </row>
    <row r="19" spans="1:20" x14ac:dyDescent="0.2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8"/>
        <v>0</v>
      </c>
      <c r="G19" s="7">
        <v>6</v>
      </c>
      <c r="H19" s="7">
        <f t="shared" si="1"/>
        <v>66.666666666666671</v>
      </c>
      <c r="I19" s="7"/>
      <c r="J19" s="7">
        <f t="shared" si="9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 t="shared" ref="P19:P25" si="11">IF(O19=0,,($Q$9-O19)*$Q$7*100/$Q$9)</f>
        <v>0</v>
      </c>
      <c r="Q19" s="7"/>
      <c r="R19" s="7">
        <f t="shared" si="10"/>
        <v>0</v>
      </c>
      <c r="S19" s="8">
        <f t="shared" si="6"/>
        <v>66.666666666666671</v>
      </c>
      <c r="T19" s="7">
        <f t="shared" si="7"/>
        <v>9</v>
      </c>
    </row>
    <row r="20" spans="1:20" x14ac:dyDescent="0.2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8"/>
        <v>0</v>
      </c>
      <c r="G20" s="7">
        <v>7</v>
      </c>
      <c r="H20" s="7">
        <f t="shared" si="1"/>
        <v>44.444444444444443</v>
      </c>
      <c r="I20" s="7"/>
      <c r="J20" s="7">
        <f t="shared" si="9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 t="shared" si="11"/>
        <v>0</v>
      </c>
      <c r="Q20" s="7"/>
      <c r="R20" s="7">
        <f t="shared" si="10"/>
        <v>0</v>
      </c>
      <c r="S20" s="8">
        <f t="shared" si="6"/>
        <v>44.444444444444443</v>
      </c>
      <c r="T20" s="7">
        <f t="shared" si="7"/>
        <v>10</v>
      </c>
    </row>
    <row r="21" spans="1:20" x14ac:dyDescent="0.2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8"/>
        <v>0</v>
      </c>
      <c r="G21" s="7">
        <v>8</v>
      </c>
      <c r="H21" s="7">
        <f t="shared" si="1"/>
        <v>22.222222222222221</v>
      </c>
      <c r="I21" s="7"/>
      <c r="J21" s="7">
        <f t="shared" si="9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 t="shared" si="11"/>
        <v>0</v>
      </c>
      <c r="Q21" s="7"/>
      <c r="R21" s="7">
        <f t="shared" si="10"/>
        <v>0</v>
      </c>
      <c r="S21" s="8">
        <f t="shared" si="6"/>
        <v>22.222222222222221</v>
      </c>
      <c r="T21" s="7">
        <f t="shared" si="7"/>
        <v>11</v>
      </c>
    </row>
    <row r="22" spans="1:20" x14ac:dyDescent="0.2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8"/>
        <v>0</v>
      </c>
      <c r="G22" s="6">
        <v>9</v>
      </c>
      <c r="H22" s="7">
        <v>11</v>
      </c>
      <c r="I22" s="6"/>
      <c r="J22" s="7">
        <f t="shared" si="9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11"/>
        <v>0</v>
      </c>
      <c r="Q22" s="6"/>
      <c r="R22" s="7">
        <f t="shared" si="10"/>
        <v>0</v>
      </c>
      <c r="S22" s="8">
        <f t="shared" si="6"/>
        <v>11</v>
      </c>
      <c r="T22" s="6">
        <f t="shared" si="7"/>
        <v>12</v>
      </c>
    </row>
    <row r="23" spans="1:20" x14ac:dyDescent="0.2">
      <c r="A23" s="6"/>
      <c r="B23" s="6"/>
      <c r="C23" s="6"/>
      <c r="D23" s="6"/>
      <c r="E23" s="6"/>
      <c r="F23" s="7">
        <f t="shared" si="8"/>
        <v>0</v>
      </c>
      <c r="G23" s="6"/>
      <c r="H23" s="7">
        <f>IF(G23=0,,($G$9-G23)*$G$7*100/$G$9)</f>
        <v>0</v>
      </c>
      <c r="I23" s="6"/>
      <c r="J23" s="7">
        <f t="shared" si="9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11"/>
        <v>0</v>
      </c>
      <c r="Q23" s="6"/>
      <c r="R23" s="7">
        <f t="shared" si="10"/>
        <v>0</v>
      </c>
      <c r="S23" s="8">
        <f t="shared" si="6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11"/>
        <v>0</v>
      </c>
      <c r="Q24" s="6"/>
      <c r="R24" s="7">
        <f t="shared" si="10"/>
        <v>0</v>
      </c>
      <c r="S24" s="8">
        <f t="shared" si="6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9"/>
        <v>0</v>
      </c>
      <c r="K25" s="6"/>
      <c r="L25" s="7">
        <f t="shared" si="3"/>
        <v>0</v>
      </c>
      <c r="M25" s="6"/>
      <c r="N25" s="7">
        <f t="shared" si="4"/>
        <v>0</v>
      </c>
      <c r="O25" s="6"/>
      <c r="P25" s="7">
        <f t="shared" si="11"/>
        <v>0</v>
      </c>
      <c r="Q25" s="6"/>
      <c r="R25" s="7">
        <f t="shared" si="10"/>
        <v>0</v>
      </c>
      <c r="S25" s="8">
        <f t="shared" si="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ref="F26:F33" si="12">IF(E26=0,,($E$9-E26)*$E$7*100/$E$9)</f>
        <v>0</v>
      </c>
      <c r="G26" s="6"/>
      <c r="H26" s="7">
        <f t="shared" ref="H26:H33" si="13">IF(G26=0,,($G$9-G26)*$G$7*100/$G$9)</f>
        <v>0</v>
      </c>
      <c r="I26" s="6"/>
      <c r="J26" s="7">
        <f t="shared" ref="J26:J33" si="14">IF(I26=0,,($I$9-I26)*$I$7*100/$I$9)</f>
        <v>0</v>
      </c>
      <c r="K26" s="6"/>
      <c r="L26" s="7">
        <f t="shared" ref="L26:L33" si="15">IF(K26=0,,($K$9-K26)*$K$7*100/$K$9)</f>
        <v>0</v>
      </c>
      <c r="M26" s="6"/>
      <c r="N26" s="7">
        <f t="shared" ref="N26:N33" si="16">IF(M26=0,,($M$9-M26)*$M$7*100/$M$9)</f>
        <v>0</v>
      </c>
      <c r="O26" s="6"/>
      <c r="P26" s="7">
        <f t="shared" ref="P26:P33" si="17">IF(O26=0,,($Q$9-O26)*$Q$7*100/$Q$9)</f>
        <v>0</v>
      </c>
      <c r="Q26" s="6"/>
      <c r="R26" s="7">
        <f t="shared" ref="R26:R33" si="18">IF(Q26=0,,($Q$9-Q26)*$Q$7*100/$Q$9)</f>
        <v>0</v>
      </c>
      <c r="S26" s="8">
        <f t="shared" ref="S26:S33" si="19">SUM(F26,H26,L26,J26,R26,N26,P26)</f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37" t="s">
        <v>17</v>
      </c>
      <c r="B34" s="37"/>
      <c r="C34" s="38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5">
    <sortCondition descending="1" ref="S11:S25"/>
  </sortState>
  <mergeCells count="30"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32" sqref="L32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4" t="s">
        <v>27</v>
      </c>
      <c r="F2" s="34"/>
      <c r="G2" s="11">
        <f>COUNTA(B11:B33)</f>
        <v>14</v>
      </c>
    </row>
    <row r="3" spans="1:26" x14ac:dyDescent="0.2">
      <c r="B3" s="2"/>
      <c r="E3" s="34" t="s">
        <v>28</v>
      </c>
      <c r="F3" s="34"/>
      <c r="G3" s="11">
        <f>COUNTA(E8:V8)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152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 t="s">
        <v>616</v>
      </c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0">
        <v>2</v>
      </c>
      <c r="F7" s="31"/>
      <c r="G7" s="30">
        <v>5</v>
      </c>
      <c r="H7" s="31"/>
      <c r="I7" s="30">
        <v>5</v>
      </c>
      <c r="J7" s="31"/>
      <c r="K7" s="30">
        <v>2</v>
      </c>
      <c r="L7" s="31"/>
      <c r="M7" s="30">
        <v>5</v>
      </c>
      <c r="N7" s="31"/>
      <c r="O7" s="30"/>
      <c r="P7" s="31"/>
      <c r="Q7" s="30"/>
      <c r="R7" s="31"/>
      <c r="S7" s="30"/>
      <c r="T7" s="31"/>
      <c r="U7" s="30"/>
      <c r="V7" s="31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>
        <v>45984</v>
      </c>
      <c r="L8" s="35"/>
      <c r="M8" s="35">
        <v>46102</v>
      </c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2">
        <v>7</v>
      </c>
      <c r="F9" s="32"/>
      <c r="G9" s="32">
        <v>129</v>
      </c>
      <c r="H9" s="32"/>
      <c r="I9" s="32">
        <v>125</v>
      </c>
      <c r="J9" s="32"/>
      <c r="K9" s="32">
        <v>8</v>
      </c>
      <c r="L9" s="32"/>
      <c r="M9" s="32">
        <v>82</v>
      </c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>IF(E11=0,,($E$9-E11)*$E$7*100/$E$9)</f>
        <v>142.85714285714286</v>
      </c>
      <c r="G11" s="24">
        <v>120</v>
      </c>
      <c r="H11" s="19">
        <f>IF(G11=0,,($G$9-G11)*$G$7*100/$G$9)</f>
        <v>34.883720930232556</v>
      </c>
      <c r="I11" s="24">
        <v>55</v>
      </c>
      <c r="J11" s="19">
        <f>IF(I11=0,,($I$9-I11)*$I$7*100/$I$9)</f>
        <v>280</v>
      </c>
      <c r="K11" s="24">
        <v>1</v>
      </c>
      <c r="L11" s="26">
        <f>IF(K11=0,,($K$9-K11)*$K$7*100/$K$9)</f>
        <v>175</v>
      </c>
      <c r="M11" s="20">
        <v>62</v>
      </c>
      <c r="N11" s="19">
        <f>IF(M11=0,,($M$9-M11)*$M$7*100/$M$9)</f>
        <v>121.95121951219512</v>
      </c>
      <c r="O11" s="20"/>
      <c r="P11" s="19">
        <f>IF(O11=0,,($O$9-O11)*$O$7*100/$O$9)</f>
        <v>0</v>
      </c>
      <c r="Q11" s="20"/>
      <c r="R11" s="19">
        <f>IF(Q11=0,,($Q$9-Q11)*$Q$7*100/$Q$9)</f>
        <v>0</v>
      </c>
      <c r="S11" s="20"/>
      <c r="T11" s="19">
        <f>IF(S11=0,,($M$9-S11)*$M$7*100/$M$9)</f>
        <v>0</v>
      </c>
      <c r="U11" s="20"/>
      <c r="V11" s="19">
        <f>IF(U11=0,,($U$9-U11)*$U$7*100/$U$9)</f>
        <v>0</v>
      </c>
      <c r="W11" s="25">
        <f>F11+H11+J11+N11+R11+T11+P11+L11</f>
        <v>754.69208329957053</v>
      </c>
      <c r="X11" s="6">
        <f t="shared" ref="X11:X27" si="1">COUNTA(G11,U11,K11,O11,Q11,E11,I11)</f>
        <v>4</v>
      </c>
      <c r="Y11" s="6">
        <f t="shared" ref="Y11:Y27" si="2">ROW(B11)-10</f>
        <v>1</v>
      </c>
      <c r="Z11" s="13">
        <f t="shared" ref="Z11:Z27" si="3">X11/$G$3</f>
        <v>0.8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>IF(E12=0,,($E$9-E12)*$E$7*100/$E$9)</f>
        <v>114.28571428571429</v>
      </c>
      <c r="G12" s="24">
        <v>56</v>
      </c>
      <c r="H12" s="19">
        <f>IF(G12=0,,($G$9-G12)*$G$7*100/$G$9)</f>
        <v>282.94573643410854</v>
      </c>
      <c r="I12" s="24">
        <v>98</v>
      </c>
      <c r="J12" s="19">
        <f>IF(I12=0,,($I$9-I12)*$I$7*100/$I$9)</f>
        <v>108</v>
      </c>
      <c r="K12" s="24"/>
      <c r="L12" s="26">
        <f>IF(K12=0,,($K$9-K12)*$K$7*100/$K$9)</f>
        <v>0</v>
      </c>
      <c r="M12" s="20"/>
      <c r="N12" s="19">
        <f>IF(M12=0,,($M$9-M12)*$M$7*100/$M$9)</f>
        <v>0</v>
      </c>
      <c r="O12" s="20"/>
      <c r="P12" s="19">
        <f>IF(O12=0,,($O$9-O12)*$O$7*100/$O$9)</f>
        <v>0</v>
      </c>
      <c r="Q12" s="20"/>
      <c r="R12" s="19">
        <f>IF(Q12=0,,($Q$9-Q12)*$Q$7*100/$Q$9)</f>
        <v>0</v>
      </c>
      <c r="S12" s="20"/>
      <c r="T12" s="19">
        <f>IF(S12=0,,($M$9-S12)*$M$7*100/$M$9)</f>
        <v>0</v>
      </c>
      <c r="U12" s="20"/>
      <c r="V12" s="19">
        <f>IF(U12=0,,($U$9-U12)*$U$7*100/$U$9)</f>
        <v>0</v>
      </c>
      <c r="W12" s="25">
        <f>F12+H12+J12+N12+R12+T12+P12+L12</f>
        <v>505.23145071982282</v>
      </c>
      <c r="X12" s="6">
        <f t="shared" si="1"/>
        <v>3</v>
      </c>
      <c r="Y12" s="6">
        <f t="shared" si="2"/>
        <v>2</v>
      </c>
      <c r="Z12" s="13">
        <f t="shared" si="3"/>
        <v>0.6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>IF(E13=0,,($E$9-E13)*$E$7*100/$E$9)</f>
        <v>171.42857142857142</v>
      </c>
      <c r="G13" s="24"/>
      <c r="H13" s="19">
        <f>IF(G13=0,,($G$9-G13)*$G$7*100/$G$9)</f>
        <v>0</v>
      </c>
      <c r="I13" s="24"/>
      <c r="J13" s="19">
        <f>IF(I13=0,,($I$9-I13)*$I$7*100/$I$9)</f>
        <v>0</v>
      </c>
      <c r="K13" s="24">
        <v>2</v>
      </c>
      <c r="L13" s="26">
        <f>IF(K13=0,,($K$9-K13)*$K$7*100/$K$9)</f>
        <v>150</v>
      </c>
      <c r="M13" s="20">
        <v>72</v>
      </c>
      <c r="N13" s="19">
        <f>IF(M13=0,,($M$9-M13)*$M$7*100/$M$9)</f>
        <v>60.975609756097562</v>
      </c>
      <c r="O13" s="20"/>
      <c r="P13" s="19">
        <f>IF(O13=0,,($O$9-O13)*$O$7*100/$O$9)</f>
        <v>0</v>
      </c>
      <c r="Q13" s="20"/>
      <c r="R13" s="19">
        <f>IF(Q13=0,,($Q$9-Q13)*$Q$7*100/$Q$9)</f>
        <v>0</v>
      </c>
      <c r="S13" s="20"/>
      <c r="T13" s="19">
        <f>IF(S13=0,,($S$9-S13)*$S$7*100/$S$9)</f>
        <v>0</v>
      </c>
      <c r="U13" s="20"/>
      <c r="V13" s="19">
        <f>IF(U13=0,,($U$9-U13)*$U$7*100/$U$9)</f>
        <v>0</v>
      </c>
      <c r="W13" s="25">
        <f>F13+H13+J13+N13+R13+T13+P13+L13</f>
        <v>382.40418118466897</v>
      </c>
      <c r="X13" s="6">
        <f t="shared" si="1"/>
        <v>2</v>
      </c>
      <c r="Y13" s="6">
        <f t="shared" si="2"/>
        <v>3</v>
      </c>
      <c r="Z13" s="13">
        <f t="shared" si="3"/>
        <v>0.4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>IF(E14=0,,($E$9-E14)*$E$7*100/$E$9)</f>
        <v>114.28571428571429</v>
      </c>
      <c r="G14" s="24"/>
      <c r="H14" s="19">
        <f>IF(G14=0,,($G$9-G14)*$G$7*100/$G$9)</f>
        <v>0</v>
      </c>
      <c r="I14" s="24">
        <v>78</v>
      </c>
      <c r="J14" s="19">
        <f>IF(I14=0,,($I$9-I14)*$I$7*100/$I$9)</f>
        <v>188</v>
      </c>
      <c r="K14" s="24"/>
      <c r="L14" s="26">
        <f>IF(K14=0,,($K$9-K14)*$K$7*100/$K$9)</f>
        <v>0</v>
      </c>
      <c r="M14" s="20"/>
      <c r="N14" s="19">
        <f>IF(M14=0,,($M$9-M14)*$M$7*100/$M$9)</f>
        <v>0</v>
      </c>
      <c r="O14" s="20"/>
      <c r="P14" s="19">
        <f>IF(O14=0,,($O$9-O14)*$O$7*100/$O$9)</f>
        <v>0</v>
      </c>
      <c r="Q14" s="20"/>
      <c r="R14" s="19">
        <f>IF(Q14=0,,($Q$9-Q14)*$Q$7*100/$Q$9)</f>
        <v>0</v>
      </c>
      <c r="S14" s="20"/>
      <c r="T14" s="19">
        <f>IF(S14=0,,($M$9-S14)*$M$7*100/$M$9)</f>
        <v>0</v>
      </c>
      <c r="U14" s="20"/>
      <c r="V14" s="19">
        <f>IF(U14=0,,($U$9-U14)*$U$7*100/$U$9)</f>
        <v>0</v>
      </c>
      <c r="W14" s="25">
        <f>F14+H14+J14+N14+R14+T14+P14+L14</f>
        <v>302.28571428571428</v>
      </c>
      <c r="X14" s="6">
        <f t="shared" si="1"/>
        <v>2</v>
      </c>
      <c r="Y14" s="6">
        <f t="shared" si="2"/>
        <v>4</v>
      </c>
      <c r="Z14" s="13">
        <f t="shared" si="3"/>
        <v>0.4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>IF(E15=0,,($E$9-E15)*$E$7*100/$E$9)</f>
        <v>0</v>
      </c>
      <c r="G15" s="21">
        <v>59</v>
      </c>
      <c r="H15" s="19">
        <f>IF(G15=0,,($G$9-G15)*$G$7*100/$G$9)</f>
        <v>271.31782945736433</v>
      </c>
      <c r="I15" s="21"/>
      <c r="J15" s="19">
        <f>IF(I15=0,,($I$9-I15)*$I$7*100/$I$9)</f>
        <v>0</v>
      </c>
      <c r="K15" s="21"/>
      <c r="L15" s="27">
        <f>IF(K15=0,,($K$9-K15)*$K$7*100/$K$9)</f>
        <v>0</v>
      </c>
      <c r="M15" s="6"/>
      <c r="N15" s="19">
        <f>IF(M15=0,,($M$9-M15)*$M$7*100/$M$9)</f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IF(S15=0,,($M$9-S15)*$M$7*100/$M$9)</f>
        <v>0</v>
      </c>
      <c r="U15" s="6"/>
      <c r="V15" s="7">
        <f>IF(U15=0,,($U$9-U15)*$U$7*100/$U$9)</f>
        <v>0</v>
      </c>
      <c r="W15" s="25">
        <f>F15+H15+J15+N15+R15+T15+P15+L15</f>
        <v>271.31782945736433</v>
      </c>
      <c r="X15" s="6">
        <f t="shared" si="1"/>
        <v>1</v>
      </c>
      <c r="Y15" s="6">
        <f t="shared" si="2"/>
        <v>5</v>
      </c>
      <c r="Z15" s="13">
        <f t="shared" si="3"/>
        <v>0.2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>IF(E16=0,,($E$9-E16)*$E$7*100/$E$9)</f>
        <v>57.142857142857146</v>
      </c>
      <c r="G16" s="24">
        <v>129</v>
      </c>
      <c r="H16" s="19">
        <f>IF(G16=0,,($G$9-G16)*$G$7*100/$G$9)</f>
        <v>0</v>
      </c>
      <c r="I16" s="24"/>
      <c r="J16" s="19">
        <f>IF(I16=0,,($I$9-I16)*$I$7*100/$I$9)</f>
        <v>0</v>
      </c>
      <c r="K16" s="24">
        <v>3</v>
      </c>
      <c r="L16" s="26">
        <f>IF(K16=0,,($K$9-K16)*$K$7*100/$K$9)</f>
        <v>125</v>
      </c>
      <c r="M16" s="20">
        <v>81</v>
      </c>
      <c r="N16" s="19">
        <f>IF(M16=0,,($M$9-M16)*$M$7*100/$M$9)</f>
        <v>6.0975609756097562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IF(S16=0,,($M$9-S16)*$M$7*100/$M$9)</f>
        <v>0</v>
      </c>
      <c r="U16" s="20"/>
      <c r="V16" s="19">
        <f>IF(U16=0,,($U$9-U16)*$U$7*100/$U$9)</f>
        <v>0</v>
      </c>
      <c r="W16" s="25">
        <f>F16+H16+J16+N16+R16+T16+P16+L16</f>
        <v>188.24041811846689</v>
      </c>
      <c r="X16" s="6">
        <f t="shared" si="1"/>
        <v>3</v>
      </c>
      <c r="Y16" s="6">
        <f t="shared" si="2"/>
        <v>6</v>
      </c>
      <c r="Z16" s="13">
        <f t="shared" si="3"/>
        <v>0.6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>IF(G17=0,,($G$9-G17)*$G$7*100/$G$9)</f>
        <v>120.15503875968992</v>
      </c>
      <c r="I17" s="21"/>
      <c r="J17" s="19">
        <f>IF(I17=0,,($I$9-I17)*$I$7*100/$I$9)</f>
        <v>0</v>
      </c>
      <c r="K17" s="21"/>
      <c r="L17" s="27">
        <f>IF(K17=0,,($K$9-K17)*$K$7*100/$K$9)</f>
        <v>0</v>
      </c>
      <c r="M17" s="6">
        <v>78</v>
      </c>
      <c r="N17" s="19">
        <f>IF(M17=0,,($M$9-M17)*$M$7*100/$M$9)</f>
        <v>24.390243902439025</v>
      </c>
      <c r="O17" s="6"/>
      <c r="P17" s="7">
        <f>IF(O17=0,,($O$9-O17)*$O$7*100/$O$9)</f>
        <v>0</v>
      </c>
      <c r="Q17" s="6"/>
      <c r="R17" s="7">
        <f>IF(Q17=0,,($Q$9-Q17)*$Q$7*100/$Q$9)</f>
        <v>0</v>
      </c>
      <c r="S17" s="6"/>
      <c r="T17" s="7">
        <f>IF(S17=0,,($M$9-S17)*$M$7*100/$M$9)</f>
        <v>0</v>
      </c>
      <c r="U17" s="6"/>
      <c r="V17" s="7">
        <f>IF(U17=0,,($U$9-U17)*$U$7*100/$U$9)</f>
        <v>0</v>
      </c>
      <c r="W17" s="25">
        <f>F17+H17+J17+N17+R17+T17+P17+L17</f>
        <v>159.04528266212895</v>
      </c>
      <c r="X17" s="6">
        <f t="shared" si="1"/>
        <v>2</v>
      </c>
      <c r="Y17" s="6">
        <f t="shared" si="2"/>
        <v>7</v>
      </c>
      <c r="Z17" s="13">
        <f t="shared" si="3"/>
        <v>0.4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>IF(E18=0,,($E$9-E18)*$E$7*100/$E$9)</f>
        <v>0</v>
      </c>
      <c r="G18" s="21"/>
      <c r="H18" s="19">
        <f>IF(G18=0,,($G$9-G18)*$G$7*100/$G$9)</f>
        <v>0</v>
      </c>
      <c r="I18" s="21"/>
      <c r="J18" s="19">
        <f>IF(I18=0,,($I$9-I18)*$I$7*100/$I$9)</f>
        <v>0</v>
      </c>
      <c r="K18" s="21">
        <v>3</v>
      </c>
      <c r="L18" s="27">
        <f>IF(K18=0,,($K$9-K18)*$K$7*100/$K$9)</f>
        <v>125</v>
      </c>
      <c r="M18" s="6"/>
      <c r="N18" s="19">
        <f>IF(M18=0,,($M$9-M18)*$M$7*100/$M$9)</f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6"/>
      <c r="T18" s="7">
        <f>IF(S18=0,,($M$9-S18)*$M$7*100/$M$9)</f>
        <v>0</v>
      </c>
      <c r="U18" s="6"/>
      <c r="V18" s="7">
        <f>IF(U18=0,,($U$9-U18)*$U$7*100/$U$9)</f>
        <v>0</v>
      </c>
      <c r="W18" s="25">
        <f>F18+H18+J18+N18+R18+T18+P18+L18</f>
        <v>125</v>
      </c>
      <c r="X18" s="6">
        <f t="shared" si="1"/>
        <v>1</v>
      </c>
      <c r="Y18" s="6">
        <f t="shared" si="2"/>
        <v>8</v>
      </c>
      <c r="Z18" s="13">
        <f t="shared" si="3"/>
        <v>0.2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>IF(E19=0,,($E$9-E19)*$E$7*100/$E$9)</f>
        <v>0</v>
      </c>
      <c r="G19" s="21">
        <v>98</v>
      </c>
      <c r="H19" s="19">
        <f>IF(G19=0,,($G$9-G19)*$G$7*100/$G$9)</f>
        <v>120.15503875968992</v>
      </c>
      <c r="I19" s="21"/>
      <c r="J19" s="19">
        <f>IF(I19=0,,($I$9-I19)*$I$7*100/$I$9)</f>
        <v>0</v>
      </c>
      <c r="K19" s="21"/>
      <c r="L19" s="27">
        <f>IF(K19=0,,($K$9-K19)*$K$7*100/$K$9)</f>
        <v>0</v>
      </c>
      <c r="M19" s="6"/>
      <c r="N19" s="19">
        <f>IF(M19=0,,($M$9-M19)*$M$7*100/$M$9)</f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6"/>
      <c r="T19" s="7">
        <f>IF(S19=0,,($M$9-S19)*$M$7*100/$M$9)</f>
        <v>0</v>
      </c>
      <c r="U19" s="6"/>
      <c r="V19" s="7">
        <f>IF(U19=0,,($U$9-U19)*$U$7*100/$U$9)</f>
        <v>0</v>
      </c>
      <c r="W19" s="25">
        <f>F19+H19+J19+N19+R19+T19+P19+L19</f>
        <v>120.15503875968992</v>
      </c>
      <c r="X19" s="6">
        <f t="shared" si="1"/>
        <v>1</v>
      </c>
      <c r="Y19" s="6">
        <f t="shared" si="2"/>
        <v>9</v>
      </c>
      <c r="Z19" s="13">
        <f t="shared" si="3"/>
        <v>0.2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>IF(E20=0,,($E$9-E20)*$E$7*100/$E$9)</f>
        <v>28.571428571428573</v>
      </c>
      <c r="G20" s="24"/>
      <c r="H20" s="19">
        <f>IF(G20=0,,($G$9-G20)*$G$7*100/$G$9)</f>
        <v>0</v>
      </c>
      <c r="I20" s="24"/>
      <c r="J20" s="19">
        <f>IF(I20=0,,($I$9-I20)*$I$7*100/$I$9)</f>
        <v>0</v>
      </c>
      <c r="K20" s="24">
        <v>5</v>
      </c>
      <c r="L20" s="26">
        <f>IF(K20=0,,($K$9-K20)*$K$7*100/$K$9)</f>
        <v>75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/>
      <c r="R20" s="19">
        <f>IF(Q20=0,,($Q$9-Q20)*$Q$7*100/$Q$9)</f>
        <v>0</v>
      </c>
      <c r="S20" s="20"/>
      <c r="T20" s="19">
        <f>IF(S20=0,,($M$9-S20)*$M$7*100/$M$9)</f>
        <v>0</v>
      </c>
      <c r="U20" s="20"/>
      <c r="V20" s="19">
        <f>IF(U20=0,,($U$9-U20)*$U$7*100/$U$9)</f>
        <v>0</v>
      </c>
      <c r="W20" s="25">
        <f>F20+H20+J20+N20+R20+T20+P20+L20</f>
        <v>103.57142857142857</v>
      </c>
      <c r="X20" s="6">
        <f t="shared" si="1"/>
        <v>2</v>
      </c>
      <c r="Y20" s="6">
        <f t="shared" si="2"/>
        <v>10</v>
      </c>
      <c r="Z20" s="13">
        <f t="shared" si="3"/>
        <v>0.4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>IF(E21=0,,($E$9-E21)*$E$7*100/$E$9)</f>
        <v>0</v>
      </c>
      <c r="G21" s="21"/>
      <c r="H21" s="19">
        <f>IF(G21=0,,($G$9-G21)*$G$7*100/$G$9)</f>
        <v>0</v>
      </c>
      <c r="I21" s="21"/>
      <c r="J21" s="19">
        <f>IF(I21=0,,($I$9-I21)*$I$7*100/$I$9)</f>
        <v>0</v>
      </c>
      <c r="K21" s="21">
        <v>6</v>
      </c>
      <c r="L21" s="27">
        <f>IF(K21=0,,($K$9-K21)*$K$7*100/$K$9)</f>
        <v>50</v>
      </c>
      <c r="M21" s="6"/>
      <c r="N21" s="19">
        <f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6"/>
      <c r="T21" s="7">
        <f>IF(S21=0,,($M$9-S21)*$M$7*100/$M$9)</f>
        <v>0</v>
      </c>
      <c r="U21" s="6"/>
      <c r="V21" s="7">
        <f>IF(U21=0,,($U$9-U21)*$U$7*100/$U$9)</f>
        <v>0</v>
      </c>
      <c r="W21" s="25">
        <f>F21+H21+J21+N21+R21+T21+P21+L21</f>
        <v>50</v>
      </c>
      <c r="X21" s="6">
        <f t="shared" si="1"/>
        <v>1</v>
      </c>
      <c r="Y21" s="6">
        <f t="shared" si="2"/>
        <v>11</v>
      </c>
      <c r="Z21" s="13">
        <f t="shared" si="3"/>
        <v>0.2</v>
      </c>
    </row>
    <row r="22" spans="1:26" x14ac:dyDescent="0.2">
      <c r="A22" s="5">
        <f t="shared" si="0"/>
        <v>12</v>
      </c>
      <c r="B22" s="21" t="s">
        <v>57</v>
      </c>
      <c r="C22" s="21" t="s">
        <v>58</v>
      </c>
      <c r="D22" s="6" t="s">
        <v>40</v>
      </c>
      <c r="E22" s="6"/>
      <c r="F22" s="19">
        <f>IF(E22=0,,($E$9-E22)*$E$7*100/$E$9)</f>
        <v>0</v>
      </c>
      <c r="G22" s="6"/>
      <c r="H22" s="19">
        <f>IF(G22=0,,($G$9-G22)*$G$7*100/$G$9)</f>
        <v>0</v>
      </c>
      <c r="I22" s="21"/>
      <c r="J22" s="19">
        <f>IF(I22=0,,($I$9-I22)*$I$7*100/$I$9)</f>
        <v>0</v>
      </c>
      <c r="K22" s="21"/>
      <c r="L22" s="27">
        <f>IF(K22=0,,($K$9-K22)*$K$7*100/$K$9)</f>
        <v>0</v>
      </c>
      <c r="M22" s="6">
        <v>74</v>
      </c>
      <c r="N22" s="19">
        <f>IF(M22=0,,($M$9-M22)*$M$7*100/$M$9)</f>
        <v>48.780487804878049</v>
      </c>
      <c r="O22" s="6"/>
      <c r="P22" s="7">
        <f>IF(O22=0,,($O$9-O22)*$O$7*100/$O$9)</f>
        <v>0</v>
      </c>
      <c r="Q22" s="6"/>
      <c r="R22" s="7">
        <f>IF(Q22=0,,($Q$9-Q22)*$Q$7*100/$Q$9)</f>
        <v>0</v>
      </c>
      <c r="S22" s="6"/>
      <c r="T22" s="7">
        <f>IF(S22=0,,($M$9-S22)*$M$7*100/$M$9)</f>
        <v>0</v>
      </c>
      <c r="U22" s="6"/>
      <c r="V22" s="7">
        <f>IF(U22=0,,($U$9-U22)*$U$7*100/$U$9)</f>
        <v>0</v>
      </c>
      <c r="W22" s="25">
        <f>F22+H22+J22+N22+R22+T22+P22+L22</f>
        <v>48.780487804878049</v>
      </c>
      <c r="X22" s="6">
        <f t="shared" si="1"/>
        <v>0</v>
      </c>
      <c r="Y22" s="6">
        <f t="shared" si="2"/>
        <v>12</v>
      </c>
      <c r="Z22" s="13">
        <f t="shared" si="3"/>
        <v>0</v>
      </c>
    </row>
    <row r="23" spans="1:26" x14ac:dyDescent="0.2">
      <c r="A23" s="5">
        <f t="shared" si="0"/>
        <v>13</v>
      </c>
      <c r="B23" s="21" t="s">
        <v>423</v>
      </c>
      <c r="C23" s="21" t="s">
        <v>48</v>
      </c>
      <c r="D23" s="21" t="s">
        <v>424</v>
      </c>
      <c r="E23" s="6"/>
      <c r="F23" s="19">
        <f>IF(E23=0,,($E$9-E23)*$E$7*100/$E$9)</f>
        <v>0</v>
      </c>
      <c r="G23" s="21"/>
      <c r="H23" s="19">
        <f>IF(G23=0,,($G$9-G23)*$G$7*100/$G$9)</f>
        <v>0</v>
      </c>
      <c r="I23" s="21"/>
      <c r="J23" s="19">
        <f>IF(I23=0,,($I$9-I23)*$I$7*100/$I$9)</f>
        <v>0</v>
      </c>
      <c r="K23" s="21">
        <v>7</v>
      </c>
      <c r="L23" s="27">
        <f>IF(K23=0,,($K$9-K23)*$K$7*100/$K$9)</f>
        <v>25</v>
      </c>
      <c r="M23" s="6"/>
      <c r="N23" s="19">
        <f>IF(M23=0,,($M$9-M23)*$M$7*100/$M$9)</f>
        <v>0</v>
      </c>
      <c r="O23" s="6"/>
      <c r="P23" s="7">
        <f>IF(O23=0,,($O$9-O23)*$O$7*100/$O$9)</f>
        <v>0</v>
      </c>
      <c r="Q23" s="6"/>
      <c r="R23" s="7">
        <f>IF(Q23=0,,($Q$9-Q23)*$Q$7*100/$Q$9)</f>
        <v>0</v>
      </c>
      <c r="S23" s="6"/>
      <c r="T23" s="7">
        <f>IF(S23=0,,($M$9-S23)*$M$7*100/$M$9)</f>
        <v>0</v>
      </c>
      <c r="U23" s="6"/>
      <c r="V23" s="7">
        <f>IF(U23=0,,($U$9-U23)*$U$7*100/$U$9)</f>
        <v>0</v>
      </c>
      <c r="W23" s="25">
        <f>F23+H23+J23+N23+R23+T23+P23+L23</f>
        <v>25</v>
      </c>
      <c r="X23" s="6">
        <f t="shared" si="1"/>
        <v>1</v>
      </c>
      <c r="Y23" s="6">
        <f t="shared" si="2"/>
        <v>13</v>
      </c>
      <c r="Z23" s="13">
        <f t="shared" si="3"/>
        <v>0.2</v>
      </c>
    </row>
    <row r="24" spans="1:26" x14ac:dyDescent="0.2">
      <c r="A24" s="5">
        <f t="shared" si="0"/>
        <v>14</v>
      </c>
      <c r="B24" s="21" t="s">
        <v>425</v>
      </c>
      <c r="C24" s="21" t="s">
        <v>426</v>
      </c>
      <c r="D24" s="21" t="s">
        <v>41</v>
      </c>
      <c r="E24" s="6"/>
      <c r="F24" s="19">
        <f>IF(E24=0,,($E$9-E24)*$E$7*100/$E$9)</f>
        <v>0</v>
      </c>
      <c r="G24" s="21"/>
      <c r="H24" s="19">
        <f>IF(G24=0,,($G$9-G24)*$G$7*100/$G$9)</f>
        <v>0</v>
      </c>
      <c r="I24" s="21"/>
      <c r="J24" s="19">
        <f>IF(I24=0,,($I$9-I24)*$I$7*100/$I$9)</f>
        <v>0</v>
      </c>
      <c r="K24" s="21">
        <v>8</v>
      </c>
      <c r="L24" s="27">
        <f>25/2</f>
        <v>12.5</v>
      </c>
      <c r="M24" s="6"/>
      <c r="N24" s="19">
        <f>IF(M24=0,,($M$9-M24)*$M$7*100/$M$9)</f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6"/>
      <c r="T24" s="7">
        <f>IF(S24=0,,($M$9-S24)*$M$7*100/$M$9)</f>
        <v>0</v>
      </c>
      <c r="U24" s="6"/>
      <c r="V24" s="7">
        <f>IF(U24=0,,($U$9-U24)*$U$7*100/$U$9)</f>
        <v>0</v>
      </c>
      <c r="W24" s="25">
        <f>F24+H24+J24+N24+R24+T24+P24+L24</f>
        <v>12.5</v>
      </c>
      <c r="X24" s="6">
        <f t="shared" si="1"/>
        <v>1</v>
      </c>
      <c r="Y24" s="6">
        <f t="shared" si="2"/>
        <v>14</v>
      </c>
      <c r="Z24" s="13">
        <f t="shared" si="3"/>
        <v>0.2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>IF(E25=0,,($E$9-E25)*$E$7*100/$E$9)</f>
        <v>0</v>
      </c>
      <c r="G25" s="6"/>
      <c r="H25" s="19">
        <f>IF(G25=0,,($G$9-G25)*$G$7*100/$G$9)</f>
        <v>0</v>
      </c>
      <c r="I25" s="6"/>
      <c r="J25" s="19">
        <f>IF(I25=0,,($I$9-I25)*$I$7*100/$I$9)</f>
        <v>0</v>
      </c>
      <c r="K25" s="21"/>
      <c r="L25" s="27">
        <f>IF(K25=0,,($K$9-K25)*$K$7*100/$K$9)</f>
        <v>0</v>
      </c>
      <c r="M25" s="6"/>
      <c r="N25" s="19">
        <f>IF(M25=0,,($M$9-M25)*$M$7*100/$M$9)</f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6"/>
      <c r="T25" s="7">
        <f>IF(S25=0,,($M$9-S25)*$M$7*100/$M$9)</f>
        <v>0</v>
      </c>
      <c r="U25" s="6"/>
      <c r="V25" s="7">
        <f>IF(U25=0,,($U$9-U25)*$U$7*100/$U$9)</f>
        <v>0</v>
      </c>
      <c r="W25" s="25">
        <f>F25+H25+J25+N25+R25+T25+P25+L25</f>
        <v>0</v>
      </c>
      <c r="X25" s="6">
        <f t="shared" si="1"/>
        <v>0</v>
      </c>
      <c r="Y25" s="6">
        <f t="shared" si="2"/>
        <v>15</v>
      </c>
      <c r="Z25" s="13">
        <f t="shared" si="3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ref="F18:F27" si="4">IF(E26=0,,($E$9-E26)*$E$7*100/$E$9)</f>
        <v>0</v>
      </c>
      <c r="G26" s="6"/>
      <c r="H26" s="19">
        <f t="shared" ref="H11:H27" si="5">IF(G26=0,,($G$9-G26)*$G$7*100/$G$9)</f>
        <v>0</v>
      </c>
      <c r="I26" s="6"/>
      <c r="J26" s="19">
        <f t="shared" ref="J11:J27" si="6">IF(I26=0,,($I$9-I26)*$I$7*100/$I$9)</f>
        <v>0</v>
      </c>
      <c r="K26" s="21"/>
      <c r="L26" s="27">
        <f>IF(K26=0,,($K$9-K26)*$K$7*100/$K$9)</f>
        <v>0</v>
      </c>
      <c r="M26" s="6"/>
      <c r="N26" s="19">
        <f t="shared" ref="N12:N27" si="7">IF(M26=0,,($M$9-M26)*$M$7*100/$M$9)</f>
        <v>0</v>
      </c>
      <c r="O26" s="6"/>
      <c r="P26" s="7">
        <v>0</v>
      </c>
      <c r="Q26" s="6"/>
      <c r="R26" s="7">
        <f t="shared" ref="R11:R27" si="8">IF(Q26=0,,($Q$9-Q26)*$Q$7*100/$Q$9)</f>
        <v>0</v>
      </c>
      <c r="S26" s="6"/>
      <c r="T26" s="7">
        <f t="shared" ref="T14:T27" si="9">IF(S26=0,,($M$9-S26)*$M$7*100/$M$9)</f>
        <v>0</v>
      </c>
      <c r="U26" s="6"/>
      <c r="V26" s="7">
        <f t="shared" ref="V11:V27" si="10">IF(U26=0,,($U$9-U26)*$U$7*100/$U$9)</f>
        <v>0</v>
      </c>
      <c r="W26" s="25">
        <f t="shared" ref="W11:W27" si="11">F26+H26+J26+N26+R26+T26+P26+L26</f>
        <v>0</v>
      </c>
      <c r="X26" s="6">
        <f t="shared" si="1"/>
        <v>0</v>
      </c>
      <c r="Y26" s="6">
        <f t="shared" si="2"/>
        <v>16</v>
      </c>
      <c r="Z26" s="13">
        <f t="shared" si="3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4"/>
        <v>0</v>
      </c>
      <c r="G27" s="6"/>
      <c r="H27" s="19">
        <f t="shared" si="5"/>
        <v>0</v>
      </c>
      <c r="I27" s="6"/>
      <c r="J27" s="19">
        <f t="shared" si="6"/>
        <v>0</v>
      </c>
      <c r="K27" s="6"/>
      <c r="L27" s="7">
        <f>IF(K27=0,,($K$9-K27)*$K$7*100/$K$9)</f>
        <v>0</v>
      </c>
      <c r="M27" s="6"/>
      <c r="N27" s="19">
        <f t="shared" si="7"/>
        <v>0</v>
      </c>
      <c r="O27" s="6"/>
      <c r="P27" s="7">
        <f>IF(O27=0,,($O$9-O27)*$O$7*100/$O$9)</f>
        <v>0</v>
      </c>
      <c r="Q27" s="6"/>
      <c r="R27" s="7">
        <f t="shared" si="8"/>
        <v>0</v>
      </c>
      <c r="S27" s="6"/>
      <c r="T27" s="7">
        <f t="shared" si="9"/>
        <v>0</v>
      </c>
      <c r="U27" s="6"/>
      <c r="V27" s="7">
        <f t="shared" si="10"/>
        <v>0</v>
      </c>
      <c r="W27" s="25">
        <f t="shared" si="11"/>
        <v>0</v>
      </c>
      <c r="X27" s="6">
        <f t="shared" si="1"/>
        <v>0</v>
      </c>
      <c r="Y27" s="6">
        <f t="shared" si="2"/>
        <v>17</v>
      </c>
      <c r="Z27" s="13">
        <f t="shared" si="3"/>
        <v>0</v>
      </c>
    </row>
    <row r="28" spans="1:26" x14ac:dyDescent="0.2">
      <c r="A28" s="37" t="s">
        <v>17</v>
      </c>
      <c r="B28" s="37"/>
      <c r="C28" s="38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5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6" t="s">
        <v>30</v>
      </c>
      <c r="B29" s="36"/>
      <c r="C29" s="36"/>
      <c r="E29" s="12">
        <f>E28/$G$2</f>
        <v>0.5</v>
      </c>
      <c r="G29" s="12">
        <f>G28/$G$2</f>
        <v>0.42857142857142855</v>
      </c>
      <c r="I29" s="12">
        <f>I28/$G$2</f>
        <v>0.21428571428571427</v>
      </c>
      <c r="K29" s="12">
        <f>K28/$G$2</f>
        <v>0.5714285714285714</v>
      </c>
      <c r="M29" s="12">
        <f>M28/$G$2</f>
        <v>0.35714285714285715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5">
    <sortCondition descending="1" ref="W11:W25"/>
  </sortState>
  <mergeCells count="41"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9:V9"/>
    <mergeCell ref="A28:C28"/>
    <mergeCell ref="A29:C29"/>
    <mergeCell ref="K9:L9"/>
    <mergeCell ref="O9:P9"/>
    <mergeCell ref="Q9:R9"/>
    <mergeCell ref="M9:N9"/>
    <mergeCell ref="I9:J9"/>
    <mergeCell ref="E7:F7"/>
    <mergeCell ref="E8:F8"/>
    <mergeCell ref="E9:F9"/>
    <mergeCell ref="S6:T6"/>
    <mergeCell ref="S7:T7"/>
    <mergeCell ref="S8:T8"/>
    <mergeCell ref="S9:T9"/>
    <mergeCell ref="G9:H9"/>
    <mergeCell ref="G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N3" sqref="N3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6" x14ac:dyDescent="0.2">
      <c r="E2" s="34" t="s">
        <v>26</v>
      </c>
      <c r="F2" s="34"/>
      <c r="G2" s="11">
        <f>COUNTA(B11:B30)</f>
        <v>9</v>
      </c>
    </row>
    <row r="3" spans="1:26" x14ac:dyDescent="0.2">
      <c r="B3" s="2"/>
      <c r="E3" s="34" t="s">
        <v>28</v>
      </c>
      <c r="F3" s="34"/>
      <c r="G3" s="11">
        <f>COUNTA(E8:V8)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255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 t="s">
        <v>617</v>
      </c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0">
        <v>2</v>
      </c>
      <c r="F7" s="31"/>
      <c r="G7" s="30">
        <v>5</v>
      </c>
      <c r="H7" s="31"/>
      <c r="I7" s="30">
        <v>5</v>
      </c>
      <c r="J7" s="31"/>
      <c r="K7" s="30">
        <v>2</v>
      </c>
      <c r="L7" s="31"/>
      <c r="M7" s="30">
        <v>5</v>
      </c>
      <c r="N7" s="31"/>
      <c r="O7" s="30"/>
      <c r="P7" s="31"/>
      <c r="Q7" s="30"/>
      <c r="R7" s="31"/>
      <c r="S7" s="30"/>
      <c r="T7" s="31"/>
      <c r="U7" s="30"/>
      <c r="V7" s="31"/>
    </row>
    <row r="8" spans="1:26" x14ac:dyDescent="0.2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 t="s">
        <v>427</v>
      </c>
      <c r="L8" s="35"/>
      <c r="M8" s="35">
        <v>46102</v>
      </c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2">
      <c r="D9" s="1" t="s">
        <v>2</v>
      </c>
      <c r="E9" s="32">
        <v>5</v>
      </c>
      <c r="F9" s="32"/>
      <c r="G9" s="32">
        <v>79</v>
      </c>
      <c r="H9" s="32"/>
      <c r="I9" s="32">
        <v>76</v>
      </c>
      <c r="J9" s="32"/>
      <c r="K9" s="32">
        <v>4</v>
      </c>
      <c r="L9" s="32"/>
      <c r="M9" s="32">
        <v>60</v>
      </c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>IF(E11=0,,($E$9-E11)*$E$7*100/$E$9)</f>
        <v>0</v>
      </c>
      <c r="G11" s="20">
        <v>28</v>
      </c>
      <c r="H11" s="19">
        <f>IF(G11=0,,($G$9-G11)*$G$7*100/$G$9)</f>
        <v>322.78481012658227</v>
      </c>
      <c r="I11" s="20">
        <v>40</v>
      </c>
      <c r="J11" s="19">
        <f>IF(I11=0,,($I$9-I11)*$I$7*100/$I$9)</f>
        <v>236.84210526315789</v>
      </c>
      <c r="K11" s="20">
        <v>1</v>
      </c>
      <c r="L11" s="19">
        <f>IF(K11=0,,($K$9-K11)*$K$7*100/$K$9)</f>
        <v>150</v>
      </c>
      <c r="M11" s="20">
        <v>44</v>
      </c>
      <c r="N11" s="19">
        <f>IF(M11=0,,($M$9-M11)*$M$7*100/$M$9)</f>
        <v>133.33333333333334</v>
      </c>
      <c r="O11" s="20"/>
      <c r="P11" s="19">
        <f>IF(O11=0,,($O$9-O11)*$O$7*100/$O$9)</f>
        <v>0</v>
      </c>
      <c r="Q11" s="20"/>
      <c r="R11" s="19">
        <f>IF(Q11=0,,($Q$9-Q11)*$Q$7*100/$Q$9)</f>
        <v>0</v>
      </c>
      <c r="S11" s="20"/>
      <c r="T11" s="19">
        <f>IF(S11=0,,($M$9-S11)*$M$7*100/$M$9)</f>
        <v>0</v>
      </c>
      <c r="U11" s="20"/>
      <c r="V11" s="19">
        <f>IF(U11=0,,($U$9-U11)*$U$7*100/$U$9)</f>
        <v>0</v>
      </c>
      <c r="W11" s="8">
        <f>P11+XJ11+H11+J11+L11+N11+P11+R11+T11+V11+F11</f>
        <v>842.96024872307351</v>
      </c>
      <c r="X11" s="6">
        <f t="shared" ref="X11:X21" si="1">COUNTA(G11,U11,K11,O11,Q11,E11,M11,I11)</f>
        <v>4</v>
      </c>
      <c r="Y11" s="6">
        <f t="shared" ref="Y11:Y21" si="2">ROW(B11)-10</f>
        <v>1</v>
      </c>
      <c r="Z11" s="13">
        <f t="shared" ref="Z11:Z21" si="3">X11/$G$3</f>
        <v>0.8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>IF(E12=0,,($E$9-E12)*$E$7*100/$E$9)</f>
        <v>120</v>
      </c>
      <c r="G12" s="20">
        <v>48</v>
      </c>
      <c r="H12" s="19">
        <f>IF(G12=0,,($G$9-G12)*$G$7*100/$G$9)</f>
        <v>196.20253164556962</v>
      </c>
      <c r="I12" s="20">
        <v>62</v>
      </c>
      <c r="J12" s="19">
        <f>IF(I12=0,,($I$9-I12)*$I$7*100/$I$9)</f>
        <v>92.10526315789474</v>
      </c>
      <c r="K12" s="20">
        <v>2</v>
      </c>
      <c r="L12" s="19">
        <f>IF(K12=0,,($K$9-K12)*$K$7*100/$K$9)</f>
        <v>100</v>
      </c>
      <c r="M12" s="20">
        <v>46</v>
      </c>
      <c r="N12" s="19">
        <f>IF(M12=0,,($M$9-M12)*$M$7*100/$M$9)</f>
        <v>116.66666666666667</v>
      </c>
      <c r="O12" s="20"/>
      <c r="P12" s="19">
        <f>IF(O12=0,,($O$9-O12)*$O$7*100/$O$9)</f>
        <v>0</v>
      </c>
      <c r="Q12" s="20"/>
      <c r="R12" s="19">
        <f>IF(Q12=0,,($Q$9-Q12)*$Q$7*100/$Q$9)</f>
        <v>0</v>
      </c>
      <c r="S12" s="20"/>
      <c r="T12" s="19">
        <f>IF(S12=0,,($M$9-S12)*$M$7*100/$M$9)</f>
        <v>0</v>
      </c>
      <c r="U12" s="20"/>
      <c r="V12" s="19">
        <f>IF(U12=0,,($U$9-U12)*$U$7*100/$U$9)</f>
        <v>0</v>
      </c>
      <c r="W12" s="8">
        <f>P12+XJ12+H12+J12+L12+N12+P12+R12+T12+V12+F12</f>
        <v>624.97446147013102</v>
      </c>
      <c r="X12" s="6">
        <f t="shared" si="1"/>
        <v>5</v>
      </c>
      <c r="Y12" s="6">
        <f t="shared" si="2"/>
        <v>2</v>
      </c>
      <c r="Z12" s="13">
        <f t="shared" si="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>IF(E13=0,,($E$9-E13)*$E$7*100/$E$9)</f>
        <v>160</v>
      </c>
      <c r="G13" s="20">
        <v>46</v>
      </c>
      <c r="H13" s="19">
        <f>IF(G13=0,,($G$9-G13)*$G$7*100/$G$9)</f>
        <v>208.86075949367088</v>
      </c>
      <c r="I13" s="20">
        <v>68</v>
      </c>
      <c r="J13" s="19">
        <f>IF(I13=0,,($I$9-I13)*$I$7*100/$I$9)</f>
        <v>52.631578947368418</v>
      </c>
      <c r="K13" s="20">
        <v>3</v>
      </c>
      <c r="L13" s="19">
        <f>IF(K13=0,,($K$9-K13)*$K$7*100/$K$9)</f>
        <v>50</v>
      </c>
      <c r="M13" s="20">
        <v>59</v>
      </c>
      <c r="N13" s="19">
        <f>IF(M13=0,,($M$9-M13)*$M$7*100/$M$9)</f>
        <v>8.3333333333333339</v>
      </c>
      <c r="O13" s="20"/>
      <c r="P13" s="19">
        <f>IF(O13=0,,($O$9-O13)*$O$7*100/$O$9)</f>
        <v>0</v>
      </c>
      <c r="Q13" s="20"/>
      <c r="R13" s="19">
        <f>IF(Q13=0,,($Q$9-Q13)*$Q$7*100/$Q$9)</f>
        <v>0</v>
      </c>
      <c r="S13" s="20"/>
      <c r="T13" s="19">
        <f>IF(S13=0,,($M$9-S13)*$M$7*100/$M$9)</f>
        <v>0</v>
      </c>
      <c r="U13" s="20"/>
      <c r="V13" s="19">
        <f>IF(U13=0,,($U$9-U13)*$U$7*100/$U$9)</f>
        <v>0</v>
      </c>
      <c r="W13" s="8">
        <f>P13+XJ13+H13+J13+L13+N13+P13+R13+T13+V13+F13</f>
        <v>479.82567177437261</v>
      </c>
      <c r="X13" s="6">
        <f t="shared" si="1"/>
        <v>5</v>
      </c>
      <c r="Y13" s="6">
        <f t="shared" si="2"/>
        <v>3</v>
      </c>
      <c r="Z13" s="13">
        <f t="shared" si="3"/>
        <v>1</v>
      </c>
    </row>
    <row r="14" spans="1:26" x14ac:dyDescent="0.2">
      <c r="A14" s="5">
        <f t="shared" si="0"/>
        <v>4</v>
      </c>
      <c r="B14" s="6" t="s">
        <v>210</v>
      </c>
      <c r="C14" s="6" t="s">
        <v>211</v>
      </c>
      <c r="D14" s="6" t="s">
        <v>256</v>
      </c>
      <c r="E14" s="20">
        <v>3</v>
      </c>
      <c r="F14" s="19">
        <f>IF(E14=0,,($E$9-E14)*$E$7*100/$E$9)</f>
        <v>80</v>
      </c>
      <c r="G14" s="20">
        <v>63</v>
      </c>
      <c r="H14" s="19">
        <f>IF(G14=0,,($G$9-G14)*$G$7*100/$G$9)</f>
        <v>101.26582278481013</v>
      </c>
      <c r="I14" s="20">
        <v>63</v>
      </c>
      <c r="J14" s="19">
        <f>IF(I14=0,,($I$9-I14)*$I$7*100/$I$9)</f>
        <v>85.526315789473685</v>
      </c>
      <c r="K14" s="20"/>
      <c r="L14" s="19">
        <f>IF(K14=0,,($K$9-K14)*$K$7*100/$K$9)</f>
        <v>0</v>
      </c>
      <c r="M14" s="20">
        <v>41</v>
      </c>
      <c r="N14" s="19">
        <f>IF(M14=0,,($M$9-M14)*$M$7*100/$M$9)</f>
        <v>158.33333333333334</v>
      </c>
      <c r="O14" s="20"/>
      <c r="P14" s="19">
        <f>IF(O14=0,,($O$9-O14)*$O$7*100/$O$9)</f>
        <v>0</v>
      </c>
      <c r="Q14" s="20"/>
      <c r="R14" s="19">
        <f>IF(Q14=0,,($Q$9-Q14)*$Q$7*100/$Q$9)</f>
        <v>0</v>
      </c>
      <c r="S14" s="20"/>
      <c r="T14" s="19">
        <f>IF(S14=0,,($M$9-S14)*$M$7*100/$M$9)</f>
        <v>0</v>
      </c>
      <c r="U14" s="20"/>
      <c r="V14" s="19">
        <f>IF(U14=0,,($U$9-U14)*$U$7*100/$U$9)</f>
        <v>0</v>
      </c>
      <c r="W14" s="8">
        <f>P14+XJ14+H14+J14+L14+N14+P14+R14+T14+V14+F14</f>
        <v>425.12547190761711</v>
      </c>
      <c r="X14" s="6">
        <f t="shared" si="1"/>
        <v>4</v>
      </c>
      <c r="Y14" s="6">
        <f t="shared" si="2"/>
        <v>4</v>
      </c>
      <c r="Z14" s="13">
        <f t="shared" si="3"/>
        <v>0.8</v>
      </c>
    </row>
    <row r="15" spans="1:26" x14ac:dyDescent="0.2">
      <c r="A15" s="5">
        <f t="shared" si="0"/>
        <v>5</v>
      </c>
      <c r="B15" s="6" t="s">
        <v>72</v>
      </c>
      <c r="C15" s="6" t="s">
        <v>73</v>
      </c>
      <c r="D15" s="6" t="s">
        <v>256</v>
      </c>
      <c r="E15" s="20"/>
      <c r="F15" s="19">
        <f>IF(E15=0,,($E$9-E15)*$E$7*100/$E$9)</f>
        <v>0</v>
      </c>
      <c r="G15" s="20">
        <v>32</v>
      </c>
      <c r="H15" s="19">
        <f>IF(G15=0,,($G$9-G15)*$G$7*100/$G$9)</f>
        <v>297.46835443037975</v>
      </c>
      <c r="I15" s="20"/>
      <c r="J15" s="19">
        <f>IF(I15=0,,($I$9-I15)*$I$7*100/$I$9)</f>
        <v>0</v>
      </c>
      <c r="K15" s="20"/>
      <c r="L15" s="19">
        <f>IF(K15=0,,($K$9-K15)*$K$7*100/$K$9)</f>
        <v>0</v>
      </c>
      <c r="M15" s="20"/>
      <c r="N15" s="19">
        <f>IF(M15=0,,($M$9-M15)*$M$7*100/$M$9)</f>
        <v>0</v>
      </c>
      <c r="O15" s="20"/>
      <c r="P15" s="19">
        <f>IF(O15=0,,($O$9-O15)*$O$7*100/$O$9)</f>
        <v>0</v>
      </c>
      <c r="Q15" s="20"/>
      <c r="R15" s="19">
        <f>IF(Q15=0,,($Q$9-Q15)*$Q$7*100/$Q$9)</f>
        <v>0</v>
      </c>
      <c r="S15" s="20"/>
      <c r="T15" s="19">
        <f>IF(S15=0,,($M$9-S15)*$M$7*100/$M$9)</f>
        <v>0</v>
      </c>
      <c r="U15" s="20"/>
      <c r="V15" s="19">
        <f>IF(U15=0,,($U$9-U15)*$U$7*100/$U$9)</f>
        <v>0</v>
      </c>
      <c r="W15" s="8">
        <f>P15+XJ15+H15+J15+L15+N15+P15+R15+T15+V15+F15</f>
        <v>297.46835443037975</v>
      </c>
      <c r="X15" s="6">
        <f t="shared" si="1"/>
        <v>1</v>
      </c>
      <c r="Y15" s="6">
        <f t="shared" si="2"/>
        <v>5</v>
      </c>
      <c r="Z15" s="13">
        <f t="shared" si="3"/>
        <v>0.2</v>
      </c>
    </row>
    <row r="16" spans="1:26" x14ac:dyDescent="0.2">
      <c r="A16" s="5">
        <f t="shared" si="0"/>
        <v>6</v>
      </c>
      <c r="B16" s="6" t="s">
        <v>77</v>
      </c>
      <c r="C16" s="6" t="s">
        <v>78</v>
      </c>
      <c r="D16" s="6" t="s">
        <v>51</v>
      </c>
      <c r="E16" s="20"/>
      <c r="F16" s="19">
        <f>IF(E16=0,,($E$9-E16)*$E$7*100/$E$9)</f>
        <v>0</v>
      </c>
      <c r="G16" s="20"/>
      <c r="H16" s="19">
        <f>IF(G16=0,,($G$9-G16)*$G$7*100/$G$9)</f>
        <v>0</v>
      </c>
      <c r="I16" s="20"/>
      <c r="J16" s="19">
        <f>IF(I16=0,,($I$9-I16)*$I$7*100/$I$9)</f>
        <v>0</v>
      </c>
      <c r="K16" s="20"/>
      <c r="L16" s="19">
        <f>IF(K16=0,,($K$9-K16)*$K$7*100/$K$9)</f>
        <v>0</v>
      </c>
      <c r="M16" s="20">
        <v>32</v>
      </c>
      <c r="N16" s="19">
        <f>IF(M16=0,,($M$9-M16)*$M$7*100/$M$9)</f>
        <v>233.33333333333334</v>
      </c>
      <c r="O16" s="20"/>
      <c r="P16" s="19">
        <f>IF(O16=0,,($O$9-O16)*$O$7*100/$O$9)</f>
        <v>0</v>
      </c>
      <c r="Q16" s="20"/>
      <c r="R16" s="19">
        <f>IF(Q16=0,,($Q$9-Q16)*$Q$7*100/$Q$9)</f>
        <v>0</v>
      </c>
      <c r="S16" s="20"/>
      <c r="T16" s="19">
        <f>IF(S16=0,,($M$9-S16)*$M$7*100/$M$9)</f>
        <v>0</v>
      </c>
      <c r="U16" s="20"/>
      <c r="V16" s="19">
        <f>IF(U16=0,,($U$9-U16)*$U$7*100/$U$9)</f>
        <v>0</v>
      </c>
      <c r="W16" s="8">
        <f>P16+XJ16+H16+J16+L16+N16+P16+R16+T16+V16+F16</f>
        <v>233.33333333333334</v>
      </c>
      <c r="X16" s="6">
        <f t="shared" si="1"/>
        <v>1</v>
      </c>
      <c r="Y16" s="6">
        <f t="shared" si="2"/>
        <v>6</v>
      </c>
      <c r="Z16" s="13">
        <f t="shared" si="3"/>
        <v>0.2</v>
      </c>
    </row>
    <row r="17" spans="1:26" x14ac:dyDescent="0.2">
      <c r="A17" s="5">
        <f t="shared" si="0"/>
        <v>7</v>
      </c>
      <c r="B17" s="6" t="s">
        <v>220</v>
      </c>
      <c r="C17" s="6" t="s">
        <v>170</v>
      </c>
      <c r="D17" s="6" t="s">
        <v>51</v>
      </c>
      <c r="E17" s="20">
        <v>3</v>
      </c>
      <c r="F17" s="19">
        <f>IF(E17=0,,($E$9-E17)*$E$7*100/$E$9)</f>
        <v>80</v>
      </c>
      <c r="G17" s="20"/>
      <c r="H17" s="19">
        <f>IF(G17=0,,($G$9-G17)*$G$7*100/$G$9)</f>
        <v>0</v>
      </c>
      <c r="I17" s="20"/>
      <c r="J17" s="19">
        <f>IF(I17=0,,($I$9-I17)*$I$7*100/$I$9)</f>
        <v>0</v>
      </c>
      <c r="K17" s="20"/>
      <c r="L17" s="19">
        <f>IF(K17=0,,($K$9-K17)*$K$7*100/$K$9)</f>
        <v>0</v>
      </c>
      <c r="M17" s="20">
        <v>58</v>
      </c>
      <c r="N17" s="19">
        <f>IF(M17=0,,($M$9-M17)*$M$7*100/$M$9)</f>
        <v>16.666666666666668</v>
      </c>
      <c r="O17" s="20"/>
      <c r="P17" s="19">
        <f>IF(O17=0,,($O$9-O17)*$O$7*100/$O$9)</f>
        <v>0</v>
      </c>
      <c r="Q17" s="20"/>
      <c r="R17" s="19">
        <f>IF(Q17=0,,($Q$9-Q17)*$Q$7*100/$Q$9)</f>
        <v>0</v>
      </c>
      <c r="S17" s="20"/>
      <c r="T17" s="19">
        <f>IF(S17=0,,($M$9-S17)*$M$7*100/$M$9)</f>
        <v>0</v>
      </c>
      <c r="U17" s="20"/>
      <c r="V17" s="19">
        <f>IF(U17=0,,($U$9-U17)*$U$7*100/$U$9)</f>
        <v>0</v>
      </c>
      <c r="W17" s="8">
        <f>P17+XJ17+H17+J17+L17+N17+P17+R17+T17+V17+F17</f>
        <v>96.666666666666671</v>
      </c>
      <c r="X17" s="6">
        <f t="shared" si="1"/>
        <v>2</v>
      </c>
      <c r="Y17" s="6">
        <f t="shared" si="2"/>
        <v>7</v>
      </c>
      <c r="Z17" s="13">
        <f t="shared" si="3"/>
        <v>0.4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>IF(G18=0,,($G$9-G18)*$G$7*100/$G$9)</f>
        <v>0</v>
      </c>
      <c r="I18" s="20"/>
      <c r="J18" s="19">
        <f>IF(I18=0,,($I$9-I18)*$I$7*100/$I$9)</f>
        <v>0</v>
      </c>
      <c r="K18" s="20"/>
      <c r="L18" s="19">
        <f>IF(K18=0,,($K$9-K18)*$K$7*100/$K$9)</f>
        <v>0</v>
      </c>
      <c r="M18" s="20">
        <v>57</v>
      </c>
      <c r="N18" s="19">
        <f>IF(M18=0,,($M$9-M18)*$M$7*100/$M$9)</f>
        <v>25</v>
      </c>
      <c r="O18" s="20"/>
      <c r="P18" s="19">
        <v>0</v>
      </c>
      <c r="Q18" s="20"/>
      <c r="R18" s="19">
        <f>IF(Q18=0,,($Q$9-Q18)*$Q$7*100/$Q$9)</f>
        <v>0</v>
      </c>
      <c r="S18" s="20"/>
      <c r="T18" s="19">
        <f>IF(S18=0,,($M$9-S18)*$M$7*100/$M$9)</f>
        <v>0</v>
      </c>
      <c r="U18" s="20"/>
      <c r="V18" s="19">
        <f>IF(U18=0,,($U$9-U18)*$U$7*100/$U$9)</f>
        <v>0</v>
      </c>
      <c r="W18" s="8">
        <f>P18+XJ18+H18+J18+L18+N18+P18+R18+T18+V18+F18</f>
        <v>65</v>
      </c>
      <c r="X18" s="6">
        <f t="shared" si="1"/>
        <v>2</v>
      </c>
      <c r="Y18" s="6">
        <f t="shared" si="2"/>
        <v>8</v>
      </c>
      <c r="Z18" s="13">
        <f t="shared" si="3"/>
        <v>0.4</v>
      </c>
    </row>
    <row r="19" spans="1:26" x14ac:dyDescent="0.2">
      <c r="A19" s="5">
        <f t="shared" si="0"/>
        <v>9</v>
      </c>
      <c r="B19" s="6" t="s">
        <v>133</v>
      </c>
      <c r="C19" s="6" t="s">
        <v>428</v>
      </c>
      <c r="D19" s="6" t="s">
        <v>429</v>
      </c>
      <c r="E19" s="20"/>
      <c r="F19" s="19">
        <f>IF(E19=0,,($E$9-E19)*$E$7*100/$E$9)</f>
        <v>0</v>
      </c>
      <c r="G19" s="20"/>
      <c r="H19" s="19">
        <f>IF(G19=0,,($G$9-G19)*$G$7*100/$G$9)</f>
        <v>0</v>
      </c>
      <c r="I19" s="20"/>
      <c r="J19" s="19">
        <f>IF(I19=0,,($I$9-I19)*$I$7*100/$I$9)</f>
        <v>0</v>
      </c>
      <c r="K19" s="20">
        <v>3</v>
      </c>
      <c r="L19" s="19">
        <f>IF(K19=0,,($K$9-K19)*$K$7*100/$K$9)</f>
        <v>50</v>
      </c>
      <c r="M19" s="20"/>
      <c r="N19" s="19">
        <v>0</v>
      </c>
      <c r="O19" s="20"/>
      <c r="P19" s="19">
        <f>IF(O19=0,,($O$9-O19)*$O$7*100/$O$9)</f>
        <v>0</v>
      </c>
      <c r="Q19" s="20"/>
      <c r="R19" s="19">
        <f>IF(Q19=0,,($Q$9-Q19)*$Q$7*100/$Q$9)</f>
        <v>0</v>
      </c>
      <c r="S19" s="20"/>
      <c r="T19" s="19">
        <f>IF(S19=0,,($M$9-S19)*$M$7*100/$M$9)</f>
        <v>0</v>
      </c>
      <c r="U19" s="20"/>
      <c r="V19" s="19">
        <f>IF(U19=0,,($U$9-U19)*$U$7*100/$U$9)</f>
        <v>0</v>
      </c>
      <c r="W19" s="8">
        <f>P19+XJ19+H19+J19+L19+N19+P19+R19+T19+V19+F19</f>
        <v>50</v>
      </c>
      <c r="X19" s="6">
        <f t="shared" si="1"/>
        <v>1</v>
      </c>
      <c r="Y19" s="6">
        <f t="shared" si="2"/>
        <v>9</v>
      </c>
      <c r="Z19" s="13">
        <f t="shared" si="3"/>
        <v>0.2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>IF(G20=0,,($G$9-G20)*$G$7*100/$G$9)</f>
        <v>0</v>
      </c>
      <c r="I20" s="20"/>
      <c r="J20" s="19">
        <f>IF(I20=0,,($I$9-I20)*$I$7*100/$I$9)</f>
        <v>0</v>
      </c>
      <c r="K20" s="20"/>
      <c r="L20" s="19">
        <f>IF(K20=0,,($K$9-K20)*$K$7*100/$K$9)</f>
        <v>0</v>
      </c>
      <c r="M20" s="20"/>
      <c r="N20" s="19">
        <f>IF(M20=0,,($M$9-M20)*$M$7*100/$M$9)</f>
        <v>0</v>
      </c>
      <c r="O20" s="20"/>
      <c r="P20" s="19">
        <f>IF(O20=0,,($O$9-O20)*$O$7*100/$O$9)</f>
        <v>0</v>
      </c>
      <c r="Q20" s="20"/>
      <c r="R20" s="19">
        <f>IF(Q20=0,,($Q$9-Q20)*$Q$7*100/$Q$9)</f>
        <v>0</v>
      </c>
      <c r="S20" s="20"/>
      <c r="T20" s="19">
        <f>IF(S20=0,,($M$9-S20)*$M$7*100/$M$9)</f>
        <v>0</v>
      </c>
      <c r="U20" s="20"/>
      <c r="V20" s="19">
        <f>IF(U20=0,,($U$9-U20)*$U$7*100/$U$9)</f>
        <v>0</v>
      </c>
      <c r="W20" s="8">
        <f>P20+XJ20+H20+J20+L20+N20+P20+R20+T20+V20+F20</f>
        <v>0</v>
      </c>
      <c r="X20" s="6">
        <f t="shared" si="1"/>
        <v>0</v>
      </c>
      <c r="Y20" s="6">
        <f t="shared" si="2"/>
        <v>10</v>
      </c>
      <c r="Z20" s="13">
        <f t="shared" si="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ref="H11:H24" si="4">IF(G21=0,,($G$9-G21)*$G$7*100/$G$9)</f>
        <v>0</v>
      </c>
      <c r="I21" s="20"/>
      <c r="J21" s="19">
        <f t="shared" ref="J11:J24" si="5">IF(I21=0,,($I$9-I21)*$I$7*100/$I$9)</f>
        <v>0</v>
      </c>
      <c r="K21" s="20"/>
      <c r="L21" s="19">
        <f t="shared" ref="L11:L24" si="6">IF(K21=0,,($K$9-K21)*$K$7*100/$K$9)</f>
        <v>0</v>
      </c>
      <c r="M21" s="20"/>
      <c r="N21" s="19">
        <f t="shared" ref="N18:N24" si="7">IF(M21=0,,($M$9-M21)*$M$7*100/$M$9)</f>
        <v>0</v>
      </c>
      <c r="O21" s="20"/>
      <c r="P21" s="19">
        <f t="shared" ref="P19:P24" si="8">IF(O21=0,,($O$9-O21)*$O$7*100/$O$9)</f>
        <v>0</v>
      </c>
      <c r="Q21" s="20"/>
      <c r="R21" s="19">
        <f t="shared" ref="R11:R24" si="9">IF(Q21=0,,($Q$9-Q21)*$Q$7*100/$Q$9)</f>
        <v>0</v>
      </c>
      <c r="S21" s="20"/>
      <c r="T21" s="19">
        <f t="shared" ref="T11:T24" si="10">IF(S21=0,,($M$9-S21)*$M$7*100/$M$9)</f>
        <v>0</v>
      </c>
      <c r="U21" s="20"/>
      <c r="V21" s="19">
        <f t="shared" ref="V11:V24" si="11">IF(U21=0,,($U$9-U21)*$U$7*100/$U$9)</f>
        <v>0</v>
      </c>
      <c r="W21" s="8">
        <f t="shared" ref="W11:W24" si="12">P21+XJ21+H21+J21+L21+N21+P21+R21+T21+V21+F21</f>
        <v>0</v>
      </c>
      <c r="X21" s="6">
        <f t="shared" si="1"/>
        <v>0</v>
      </c>
      <c r="Y21" s="6">
        <f t="shared" si="2"/>
        <v>11</v>
      </c>
      <c r="Z21" s="13">
        <f t="shared" si="3"/>
        <v>0</v>
      </c>
    </row>
    <row r="22" spans="1:26" x14ac:dyDescent="0.2">
      <c r="A22" s="5">
        <f t="shared" ref="A22:A24" si="13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4"/>
        <v>0</v>
      </c>
      <c r="I22" s="20"/>
      <c r="J22" s="19">
        <f t="shared" si="5"/>
        <v>0</v>
      </c>
      <c r="K22" s="20"/>
      <c r="L22" s="19">
        <f t="shared" si="6"/>
        <v>0</v>
      </c>
      <c r="M22" s="20"/>
      <c r="N22" s="19">
        <f t="shared" si="7"/>
        <v>0</v>
      </c>
      <c r="O22" s="20"/>
      <c r="P22" s="19">
        <f t="shared" si="8"/>
        <v>0</v>
      </c>
      <c r="Q22" s="20"/>
      <c r="R22" s="19">
        <f t="shared" si="9"/>
        <v>0</v>
      </c>
      <c r="S22" s="20"/>
      <c r="T22" s="19">
        <f t="shared" si="10"/>
        <v>0</v>
      </c>
      <c r="U22" s="20"/>
      <c r="V22" s="19">
        <f t="shared" si="11"/>
        <v>0</v>
      </c>
      <c r="W22" s="8">
        <f t="shared" si="12"/>
        <v>0</v>
      </c>
      <c r="X22" s="6">
        <f t="shared" ref="X22:X24" si="14">COUNTA(G22,U22,K22,O22,Q22,E22,M22,I22)</f>
        <v>0</v>
      </c>
      <c r="Y22" s="6">
        <f t="shared" ref="Y22:Y24" si="15">ROW(B22)-10</f>
        <v>12</v>
      </c>
      <c r="Z22" s="13">
        <f t="shared" ref="Z22:Z24" si="16">X22/$G$3</f>
        <v>0</v>
      </c>
    </row>
    <row r="23" spans="1:26" x14ac:dyDescent="0.2">
      <c r="A23" s="5">
        <f t="shared" si="13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4"/>
        <v>0</v>
      </c>
      <c r="I23" s="20"/>
      <c r="J23" s="19">
        <f t="shared" si="5"/>
        <v>0</v>
      </c>
      <c r="K23" s="20"/>
      <c r="L23" s="19">
        <f t="shared" si="6"/>
        <v>0</v>
      </c>
      <c r="M23" s="20"/>
      <c r="N23" s="19">
        <f t="shared" si="7"/>
        <v>0</v>
      </c>
      <c r="O23" s="20"/>
      <c r="P23" s="19">
        <f t="shared" si="8"/>
        <v>0</v>
      </c>
      <c r="Q23" s="20"/>
      <c r="R23" s="19">
        <f t="shared" si="9"/>
        <v>0</v>
      </c>
      <c r="S23" s="20"/>
      <c r="T23" s="19">
        <f t="shared" si="10"/>
        <v>0</v>
      </c>
      <c r="U23" s="20"/>
      <c r="V23" s="19">
        <f t="shared" si="11"/>
        <v>0</v>
      </c>
      <c r="W23" s="8">
        <f t="shared" si="12"/>
        <v>0</v>
      </c>
      <c r="X23" s="6">
        <f t="shared" si="14"/>
        <v>0</v>
      </c>
      <c r="Y23" s="6">
        <f t="shared" si="15"/>
        <v>13</v>
      </c>
      <c r="Z23" s="13">
        <f t="shared" si="16"/>
        <v>0</v>
      </c>
    </row>
    <row r="24" spans="1:26" x14ac:dyDescent="0.2">
      <c r="A24" s="5">
        <f t="shared" si="13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4"/>
        <v>0</v>
      </c>
      <c r="I24" s="6"/>
      <c r="J24" s="7">
        <f t="shared" si="5"/>
        <v>0</v>
      </c>
      <c r="K24" s="6"/>
      <c r="L24" s="7">
        <f t="shared" si="6"/>
        <v>0</v>
      </c>
      <c r="M24" s="6"/>
      <c r="N24" s="7">
        <f t="shared" si="7"/>
        <v>0</v>
      </c>
      <c r="O24" s="6"/>
      <c r="P24" s="7">
        <f t="shared" si="8"/>
        <v>0</v>
      </c>
      <c r="Q24" s="6"/>
      <c r="R24" s="7">
        <f t="shared" si="9"/>
        <v>0</v>
      </c>
      <c r="S24" s="6"/>
      <c r="T24" s="7">
        <f t="shared" si="10"/>
        <v>0</v>
      </c>
      <c r="U24" s="6"/>
      <c r="V24" s="7">
        <f t="shared" si="11"/>
        <v>0</v>
      </c>
      <c r="W24" s="8">
        <f t="shared" si="12"/>
        <v>0</v>
      </c>
      <c r="X24" s="6">
        <f t="shared" si="14"/>
        <v>0</v>
      </c>
      <c r="Y24" s="6">
        <f t="shared" si="15"/>
        <v>14</v>
      </c>
      <c r="Z24" s="13">
        <f t="shared" si="16"/>
        <v>0</v>
      </c>
    </row>
    <row r="25" spans="1:26" x14ac:dyDescent="0.2">
      <c r="A25" s="37" t="s">
        <v>153</v>
      </c>
      <c r="B25" s="37"/>
      <c r="C25" s="38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7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6" t="s">
        <v>30</v>
      </c>
      <c r="B26" s="36"/>
      <c r="C26" s="36"/>
      <c r="E26" s="12">
        <f>E25/$G$2</f>
        <v>0.55555555555555558</v>
      </c>
      <c r="G26" s="12">
        <f>G25/$G$2</f>
        <v>0.55555555555555558</v>
      </c>
      <c r="I26" s="12">
        <f>I25/$G$2</f>
        <v>0.44444444444444442</v>
      </c>
      <c r="K26" s="12">
        <f>K25/$G$2</f>
        <v>0.44444444444444442</v>
      </c>
      <c r="M26" s="12">
        <f>M25/$G$2</f>
        <v>0.77777777777777779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0">
    <sortCondition descending="1" ref="W11:W20"/>
  </sortState>
  <mergeCells count="41"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A25:C25"/>
    <mergeCell ref="A26:C26"/>
    <mergeCell ref="S6:T6"/>
    <mergeCell ref="S7:T7"/>
    <mergeCell ref="S8:T8"/>
    <mergeCell ref="S9:T9"/>
    <mergeCell ref="Q8:R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U6" sqref="U6:V6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3" t="s">
        <v>32</v>
      </c>
      <c r="B1" s="33"/>
      <c r="C1" s="33"/>
      <c r="D1" s="33"/>
      <c r="E1" s="33"/>
      <c r="F1" s="33"/>
      <c r="G1" s="33"/>
      <c r="H1" s="33"/>
    </row>
    <row r="2" spans="1:32" x14ac:dyDescent="0.2">
      <c r="E2" s="34" t="s">
        <v>27</v>
      </c>
      <c r="F2" s="34"/>
      <c r="G2" s="11">
        <f>COUNTA(B11:B45)</f>
        <v>27</v>
      </c>
    </row>
    <row r="3" spans="1:32" x14ac:dyDescent="0.2">
      <c r="E3" s="34" t="s">
        <v>28</v>
      </c>
      <c r="F3" s="34"/>
      <c r="G3" s="11">
        <f>COUNTA(E8:AB8)</f>
        <v>6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411</v>
      </c>
      <c r="J6" s="32"/>
      <c r="K6" s="32" t="s">
        <v>415</v>
      </c>
      <c r="L6" s="32"/>
      <c r="M6" s="32" t="s">
        <v>416</v>
      </c>
      <c r="N6" s="32"/>
      <c r="O6" s="32" t="s">
        <v>418</v>
      </c>
      <c r="P6" s="32"/>
      <c r="Q6" s="32" t="s">
        <v>585</v>
      </c>
      <c r="R6" s="32"/>
      <c r="S6" s="32" t="s">
        <v>615</v>
      </c>
      <c r="T6" s="32"/>
      <c r="U6" s="32"/>
      <c r="V6" s="32"/>
      <c r="W6" s="32"/>
      <c r="X6" s="32"/>
      <c r="Y6" s="32"/>
      <c r="Z6" s="32"/>
      <c r="AA6" s="32"/>
      <c r="AB6" s="32"/>
    </row>
    <row r="7" spans="1:32" x14ac:dyDescent="0.2">
      <c r="D7" s="1" t="s">
        <v>10</v>
      </c>
      <c r="E7" s="30">
        <v>2</v>
      </c>
      <c r="F7" s="31"/>
      <c r="G7" s="30">
        <v>5</v>
      </c>
      <c r="H7" s="31"/>
      <c r="I7" s="30">
        <v>5</v>
      </c>
      <c r="J7" s="31"/>
      <c r="K7" s="30">
        <v>4</v>
      </c>
      <c r="L7" s="31"/>
      <c r="M7" s="30">
        <v>4</v>
      </c>
      <c r="N7" s="31"/>
      <c r="O7" s="30">
        <v>2</v>
      </c>
      <c r="P7" s="31"/>
      <c r="Q7" s="30">
        <v>5</v>
      </c>
      <c r="R7" s="31"/>
      <c r="S7" s="30">
        <v>5</v>
      </c>
      <c r="T7" s="31"/>
      <c r="U7" s="30"/>
      <c r="V7" s="31"/>
      <c r="W7" s="30"/>
      <c r="X7" s="31"/>
      <c r="Y7" s="30"/>
      <c r="Z7" s="31"/>
      <c r="AA7" s="30"/>
      <c r="AB7" s="31"/>
    </row>
    <row r="8" spans="1:32" x14ac:dyDescent="0.2">
      <c r="D8" s="1" t="s">
        <v>1</v>
      </c>
      <c r="E8" s="35">
        <v>45934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45730</v>
      </c>
      <c r="T8" s="35"/>
      <c r="U8" s="35"/>
      <c r="V8" s="35"/>
      <c r="W8" s="35"/>
      <c r="X8" s="35"/>
      <c r="Y8" s="35"/>
      <c r="Z8" s="35"/>
      <c r="AA8" s="35"/>
      <c r="AB8" s="35"/>
      <c r="AD8" s="11"/>
    </row>
    <row r="9" spans="1:32" x14ac:dyDescent="0.2">
      <c r="D9" s="1" t="s">
        <v>2</v>
      </c>
      <c r="E9" s="32">
        <v>13</v>
      </c>
      <c r="F9" s="32"/>
      <c r="G9" s="32">
        <v>133</v>
      </c>
      <c r="H9" s="32"/>
      <c r="I9" s="32">
        <v>161</v>
      </c>
      <c r="J9" s="32"/>
      <c r="K9" s="32">
        <v>129</v>
      </c>
      <c r="L9" s="32"/>
      <c r="M9" s="32">
        <v>125</v>
      </c>
      <c r="N9" s="32"/>
      <c r="O9" s="32">
        <v>25</v>
      </c>
      <c r="P9" s="32"/>
      <c r="Q9" s="32">
        <v>105</v>
      </c>
      <c r="R9" s="32"/>
      <c r="S9" s="32">
        <v>148</v>
      </c>
      <c r="T9" s="32"/>
      <c r="U9" s="32"/>
      <c r="V9" s="32"/>
      <c r="W9" s="32"/>
      <c r="X9" s="32"/>
      <c r="Y9" s="32"/>
      <c r="Z9" s="32"/>
      <c r="AA9" s="32"/>
      <c r="AB9" s="32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22" si="0">IF(E11=0,,($E$9-E11)*$E$7*100/$E$9)</f>
        <v>184.61538461538461</v>
      </c>
      <c r="G11" s="6">
        <v>46</v>
      </c>
      <c r="H11" s="19">
        <f t="shared" ref="H11:H24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1" si="3">IF(K11=0,,($K$9-K11)*$K$7*100/$K$9)</f>
        <v>27.906976744186046</v>
      </c>
      <c r="M11" s="20">
        <v>55</v>
      </c>
      <c r="N11" s="19">
        <f t="shared" ref="N11:N41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>
        <v>25</v>
      </c>
      <c r="R11" s="7">
        <f t="shared" ref="R11:R41" si="6">IF(Q11=0,,($Q$9-Q11)*$Q$7*100/$Q$9)</f>
        <v>380.95238095238096</v>
      </c>
      <c r="S11" s="6">
        <v>40</v>
      </c>
      <c r="T11" s="7">
        <f t="shared" ref="T11:T41" si="7">IF(S11=0,,($S$9-S11)*$S$7*100/$S$9)</f>
        <v>364.86486486486484</v>
      </c>
      <c r="U11" s="6"/>
      <c r="V11" s="7">
        <f t="shared" ref="V11:V41" si="8">IF(U11=0,,($U$9-U11)*$U$7*100/$U$9)</f>
        <v>0</v>
      </c>
      <c r="W11" s="6"/>
      <c r="X11" s="7">
        <f t="shared" ref="X11:X23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1" si="11">IF(AA11=0,,($AA$9-AA11)*$AA$7*100/$AA$9)</f>
        <v>0</v>
      </c>
      <c r="AC11" s="8">
        <f t="shared" ref="AC11:AC41" si="12">F11+H11+J11+L11+P11+R11+T11++N11+H11+V11+X11+Z11+AB11</f>
        <v>2391.8289827897615</v>
      </c>
      <c r="AD11" s="6">
        <f t="shared" ref="AD11:AD45" si="13">COUNTA(AA11,Y11,W11,U11,S11,Q11,M11,K11,G11,E11,I11,O11)</f>
        <v>8</v>
      </c>
      <c r="AE11" s="6">
        <f t="shared" ref="AE11:AE45" si="14">ROW(B11)-10</f>
        <v>1</v>
      </c>
      <c r="AF11" s="13">
        <f t="shared" ref="AF11:AF45" si="15">AD11/$G$3</f>
        <v>1.3333333333333333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>
        <v>47</v>
      </c>
      <c r="T12" s="19">
        <f t="shared" si="7"/>
        <v>341.2162162162162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2059.602918758525</v>
      </c>
      <c r="AD12" s="6">
        <f t="shared" si="13"/>
        <v>6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44</v>
      </c>
      <c r="C13" s="6" t="s">
        <v>45</v>
      </c>
      <c r="D13" s="6" t="s">
        <v>256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>
        <v>41</v>
      </c>
      <c r="T13" s="19">
        <f t="shared" si="7"/>
        <v>361.48648648648651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1649.6847748495347</v>
      </c>
      <c r="AD13" s="6">
        <f t="shared" si="13"/>
        <v>6</v>
      </c>
      <c r="AE13" s="6">
        <f t="shared" si="14"/>
        <v>3</v>
      </c>
      <c r="AF13" s="13">
        <f t="shared" si="15"/>
        <v>1</v>
      </c>
    </row>
    <row r="14" spans="1:32" x14ac:dyDescent="0.2">
      <c r="A14" s="5">
        <f t="shared" ref="A14:A45" si="16">AE14</f>
        <v>4</v>
      </c>
      <c r="B14" s="6" t="s">
        <v>47</v>
      </c>
      <c r="C14" s="6" t="s">
        <v>48</v>
      </c>
      <c r="D14" s="6" t="s">
        <v>193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1057.4661823727865</v>
      </c>
      <c r="AD14" s="6">
        <f t="shared" si="13"/>
        <v>6</v>
      </c>
      <c r="AE14" s="6">
        <f t="shared" si="14"/>
        <v>4</v>
      </c>
      <c r="AF14" s="13">
        <f t="shared" si="15"/>
        <v>1</v>
      </c>
    </row>
    <row r="15" spans="1:32" x14ac:dyDescent="0.2">
      <c r="A15" s="5">
        <f t="shared" si="16"/>
        <v>5</v>
      </c>
      <c r="B15" s="6" t="s">
        <v>400</v>
      </c>
      <c r="C15" s="6" t="s">
        <v>401</v>
      </c>
      <c r="D15" s="6" t="s">
        <v>193</v>
      </c>
      <c r="E15" s="6"/>
      <c r="F15" s="19">
        <f t="shared" si="0"/>
        <v>0</v>
      </c>
      <c r="G15" s="20">
        <v>60</v>
      </c>
      <c r="H15" s="19">
        <f t="shared" si="1"/>
        <v>274.43609022556393</v>
      </c>
      <c r="I15" s="20">
        <v>79</v>
      </c>
      <c r="J15" s="19">
        <f t="shared" si="2"/>
        <v>254.65838509316771</v>
      </c>
      <c r="K15" s="20">
        <v>59</v>
      </c>
      <c r="L15" s="19">
        <f t="shared" si="3"/>
        <v>217.05426356589146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7">
        <f t="shared" si="11"/>
        <v>0</v>
      </c>
      <c r="AC15" s="8">
        <f t="shared" si="12"/>
        <v>1020.584829110187</v>
      </c>
      <c r="AD15" s="6">
        <f t="shared" si="13"/>
        <v>3</v>
      </c>
      <c r="AE15" s="6">
        <f t="shared" si="14"/>
        <v>5</v>
      </c>
      <c r="AF15" s="13">
        <f t="shared" si="15"/>
        <v>0.5</v>
      </c>
    </row>
    <row r="16" spans="1:32" x14ac:dyDescent="0.2">
      <c r="A16" s="5">
        <f t="shared" si="16"/>
        <v>6</v>
      </c>
      <c r="B16" s="6" t="s">
        <v>42</v>
      </c>
      <c r="C16" s="6" t="s">
        <v>43</v>
      </c>
      <c r="D16" s="6" t="s">
        <v>193</v>
      </c>
      <c r="E16" s="6">
        <v>3</v>
      </c>
      <c r="F16" s="19">
        <f t="shared" si="0"/>
        <v>153.84615384615384</v>
      </c>
      <c r="G16" s="20">
        <v>32</v>
      </c>
      <c r="H16" s="19">
        <f t="shared" si="1"/>
        <v>379.69924812030075</v>
      </c>
      <c r="I16" s="20">
        <v>134</v>
      </c>
      <c r="J16" s="19">
        <f t="shared" si="2"/>
        <v>83.850931677018636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997.09558176377391</v>
      </c>
      <c r="AD16" s="6">
        <f t="shared" si="13"/>
        <v>3</v>
      </c>
      <c r="AE16" s="6">
        <f t="shared" si="14"/>
        <v>6</v>
      </c>
      <c r="AF16" s="13">
        <f t="shared" si="15"/>
        <v>0.5</v>
      </c>
    </row>
    <row r="17" spans="1:32" x14ac:dyDescent="0.2">
      <c r="A17" s="5">
        <f t="shared" si="16"/>
        <v>7</v>
      </c>
      <c r="B17" s="6" t="s">
        <v>60</v>
      </c>
      <c r="C17" s="6" t="s">
        <v>61</v>
      </c>
      <c r="D17" s="6" t="s">
        <v>193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0.83333333333333337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>
        <v>114</v>
      </c>
      <c r="T18" s="19">
        <f t="shared" si="7"/>
        <v>114.86486486486487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791.51827095534202</v>
      </c>
      <c r="AD18" s="6">
        <f t="shared" si="13"/>
        <v>7</v>
      </c>
      <c r="AE18" s="6">
        <f t="shared" si="14"/>
        <v>8</v>
      </c>
      <c r="AF18" s="13">
        <f t="shared" si="15"/>
        <v>1.1666666666666667</v>
      </c>
    </row>
    <row r="19" spans="1:32" x14ac:dyDescent="0.2">
      <c r="A19" s="5">
        <f t="shared" si="16"/>
        <v>9</v>
      </c>
      <c r="B19" s="6" t="s">
        <v>261</v>
      </c>
      <c r="C19" s="6" t="s">
        <v>262</v>
      </c>
      <c r="D19" s="6" t="s">
        <v>263</v>
      </c>
      <c r="E19" s="6">
        <v>9</v>
      </c>
      <c r="F19" s="19">
        <f t="shared" si="0"/>
        <v>61.53846153846154</v>
      </c>
      <c r="G19" s="20">
        <v>92</v>
      </c>
      <c r="H19" s="19">
        <f t="shared" si="1"/>
        <v>154.13533834586465</v>
      </c>
      <c r="I19" s="20">
        <v>158</v>
      </c>
      <c r="J19" s="19">
        <f t="shared" si="2"/>
        <v>9.316770186335404</v>
      </c>
      <c r="K19" s="20"/>
      <c r="L19" s="19">
        <f t="shared" si="3"/>
        <v>0</v>
      </c>
      <c r="M19" s="20"/>
      <c r="N19" s="19">
        <f t="shared" si="4"/>
        <v>0</v>
      </c>
      <c r="O19" s="20">
        <v>13</v>
      </c>
      <c r="P19" s="19">
        <f t="shared" si="5"/>
        <v>96</v>
      </c>
      <c r="Q19" s="20"/>
      <c r="R19" s="19">
        <f t="shared" si="6"/>
        <v>0</v>
      </c>
      <c r="S19" s="20">
        <v>120</v>
      </c>
      <c r="T19" s="19">
        <f t="shared" si="7"/>
        <v>94.594594594594597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569.72050301112085</v>
      </c>
      <c r="AD19" s="6">
        <f t="shared" si="13"/>
        <v>5</v>
      </c>
      <c r="AE19" s="6">
        <f t="shared" si="14"/>
        <v>9</v>
      </c>
      <c r="AF19" s="13">
        <f t="shared" si="15"/>
        <v>0.83333333333333337</v>
      </c>
    </row>
    <row r="20" spans="1:32" x14ac:dyDescent="0.2">
      <c r="A20" s="5">
        <f t="shared" si="16"/>
        <v>10</v>
      </c>
      <c r="B20" s="6" t="s">
        <v>259</v>
      </c>
      <c r="C20" s="6" t="s">
        <v>126</v>
      </c>
      <c r="D20" s="6" t="s">
        <v>260</v>
      </c>
      <c r="E20" s="6">
        <v>8</v>
      </c>
      <c r="F20" s="19">
        <f t="shared" si="0"/>
        <v>76.92307692307692</v>
      </c>
      <c r="G20" s="20">
        <v>89</v>
      </c>
      <c r="H20" s="19">
        <f t="shared" si="1"/>
        <v>165.41353383458647</v>
      </c>
      <c r="I20" s="20">
        <v>142</v>
      </c>
      <c r="J20" s="19">
        <f t="shared" si="2"/>
        <v>59.006211180124225</v>
      </c>
      <c r="K20" s="20"/>
      <c r="L20" s="19">
        <f t="shared" si="3"/>
        <v>0</v>
      </c>
      <c r="M20" s="20"/>
      <c r="N20" s="19">
        <f t="shared" si="4"/>
        <v>0</v>
      </c>
      <c r="O20" s="20"/>
      <c r="P20" s="19">
        <f t="shared" si="5"/>
        <v>0</v>
      </c>
      <c r="Q20" s="20">
        <v>93</v>
      </c>
      <c r="R20" s="19">
        <f t="shared" si="6"/>
        <v>57.142857142857146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523.89921291523126</v>
      </c>
      <c r="AD20" s="6">
        <f t="shared" si="13"/>
        <v>4</v>
      </c>
      <c r="AE20" s="6">
        <f t="shared" si="14"/>
        <v>10</v>
      </c>
      <c r="AF20" s="13">
        <f t="shared" si="15"/>
        <v>0.66666666666666663</v>
      </c>
    </row>
    <row r="21" spans="1:32" x14ac:dyDescent="0.2">
      <c r="A21" s="5">
        <f t="shared" si="16"/>
        <v>11</v>
      </c>
      <c r="B21" s="6" t="s">
        <v>503</v>
      </c>
      <c r="C21" s="6" t="s">
        <v>59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/>
      <c r="J21" s="19">
        <f t="shared" si="2"/>
        <v>0</v>
      </c>
      <c r="K21" s="20"/>
      <c r="L21" s="19">
        <f t="shared" si="3"/>
        <v>0</v>
      </c>
      <c r="M21" s="20"/>
      <c r="N21" s="19">
        <f t="shared" si="4"/>
        <v>0</v>
      </c>
      <c r="O21" s="20">
        <v>8</v>
      </c>
      <c r="P21" s="19">
        <f t="shared" si="5"/>
        <v>136</v>
      </c>
      <c r="Q21" s="20">
        <v>81</v>
      </c>
      <c r="R21" s="19">
        <f t="shared" si="6"/>
        <v>114.28571428571429</v>
      </c>
      <c r="S21" s="20">
        <v>74</v>
      </c>
      <c r="T21" s="19">
        <f t="shared" si="7"/>
        <v>250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500.28571428571428</v>
      </c>
      <c r="AD21" s="6">
        <f t="shared" si="13"/>
        <v>3</v>
      </c>
      <c r="AE21" s="6">
        <f t="shared" si="14"/>
        <v>11</v>
      </c>
      <c r="AF21" s="13">
        <f t="shared" si="15"/>
        <v>0.5</v>
      </c>
    </row>
    <row r="22" spans="1:32" x14ac:dyDescent="0.2">
      <c r="A22" s="5">
        <f t="shared" si="16"/>
        <v>12</v>
      </c>
      <c r="B22" s="6" t="s">
        <v>121</v>
      </c>
      <c r="C22" s="6" t="s">
        <v>122</v>
      </c>
      <c r="D22" s="6" t="s">
        <v>256</v>
      </c>
      <c r="E22" s="6"/>
      <c r="F22" s="19">
        <f t="shared" si="0"/>
        <v>0</v>
      </c>
      <c r="G22" s="20"/>
      <c r="H22" s="19">
        <f t="shared" si="1"/>
        <v>0</v>
      </c>
      <c r="I22" s="20">
        <v>125</v>
      </c>
      <c r="J22" s="19">
        <f t="shared" si="2"/>
        <v>111.80124223602485</v>
      </c>
      <c r="K22" s="20"/>
      <c r="L22" s="19">
        <f t="shared" si="3"/>
        <v>0</v>
      </c>
      <c r="M22" s="20"/>
      <c r="N22" s="19">
        <f t="shared" si="4"/>
        <v>0</v>
      </c>
      <c r="O22" s="20">
        <v>11</v>
      </c>
      <c r="P22" s="19">
        <f t="shared" si="5"/>
        <v>112</v>
      </c>
      <c r="Q22" s="20">
        <v>88</v>
      </c>
      <c r="R22" s="19">
        <f t="shared" si="6"/>
        <v>80.952380952380949</v>
      </c>
      <c r="S22" s="20">
        <v>102</v>
      </c>
      <c r="T22" s="19">
        <f t="shared" si="7"/>
        <v>155.40540540540542</v>
      </c>
      <c r="U22" s="20"/>
      <c r="V22" s="19">
        <f t="shared" si="8"/>
        <v>0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460.15902859381123</v>
      </c>
      <c r="AD22" s="6">
        <f t="shared" si="13"/>
        <v>4</v>
      </c>
      <c r="AE22" s="6">
        <f t="shared" si="14"/>
        <v>12</v>
      </c>
      <c r="AF22" s="13">
        <f t="shared" si="15"/>
        <v>0.66666666666666663</v>
      </c>
    </row>
    <row r="23" spans="1:32" x14ac:dyDescent="0.2">
      <c r="A23" s="5">
        <f t="shared" si="16"/>
        <v>13</v>
      </c>
      <c r="B23" s="6" t="s">
        <v>57</v>
      </c>
      <c r="C23" s="6" t="s">
        <v>58</v>
      </c>
      <c r="D23" s="6" t="s">
        <v>193</v>
      </c>
      <c r="E23" s="6">
        <v>13</v>
      </c>
      <c r="F23" s="19">
        <f>15/2</f>
        <v>7.5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/>
      <c r="P23" s="19">
        <f t="shared" si="5"/>
        <v>0</v>
      </c>
      <c r="Q23" s="20">
        <v>63</v>
      </c>
      <c r="R23" s="19">
        <f t="shared" si="6"/>
        <v>200</v>
      </c>
      <c r="S23" s="20">
        <v>109</v>
      </c>
      <c r="T23" s="19">
        <f t="shared" si="7"/>
        <v>131.75675675675674</v>
      </c>
      <c r="U23" s="20"/>
      <c r="V23" s="19">
        <f t="shared" si="8"/>
        <v>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339.25675675675677</v>
      </c>
      <c r="AD23" s="6">
        <f t="shared" si="13"/>
        <v>3</v>
      </c>
      <c r="AE23" s="6">
        <f t="shared" si="14"/>
        <v>13</v>
      </c>
      <c r="AF23" s="13">
        <f t="shared" si="15"/>
        <v>0.5</v>
      </c>
    </row>
    <row r="24" spans="1:32" x14ac:dyDescent="0.2">
      <c r="A24" s="5">
        <f t="shared" si="16"/>
        <v>14</v>
      </c>
      <c r="B24" s="6" t="s">
        <v>54</v>
      </c>
      <c r="C24" s="6" t="s">
        <v>55</v>
      </c>
      <c r="D24" s="6" t="s">
        <v>193</v>
      </c>
      <c r="E24" s="6"/>
      <c r="F24" s="19">
        <f t="shared" ref="F24:F41" si="17">IF(E24=0,,($E$9-E24)*$E$7*100/$E$9)</f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206.95652173913044</v>
      </c>
      <c r="AD24" s="6">
        <f t="shared" si="13"/>
        <v>2</v>
      </c>
      <c r="AE24" s="6">
        <f t="shared" si="14"/>
        <v>14</v>
      </c>
      <c r="AF24" s="13">
        <f t="shared" si="15"/>
        <v>0.33333333333333331</v>
      </c>
    </row>
    <row r="25" spans="1:32" x14ac:dyDescent="0.2">
      <c r="A25" s="5">
        <f t="shared" si="16"/>
        <v>15</v>
      </c>
      <c r="B25" s="6" t="s">
        <v>402</v>
      </c>
      <c r="C25" s="6" t="s">
        <v>62</v>
      </c>
      <c r="D25" s="6" t="s">
        <v>256</v>
      </c>
      <c r="E25" s="6"/>
      <c r="F25" s="19">
        <f t="shared" si="17"/>
        <v>0</v>
      </c>
      <c r="G25" s="20">
        <v>133</v>
      </c>
      <c r="H25" s="19">
        <v>2</v>
      </c>
      <c r="I25" s="20">
        <v>156</v>
      </c>
      <c r="J25" s="19">
        <f t="shared" si="2"/>
        <v>15.527950310559007</v>
      </c>
      <c r="K25" s="20"/>
      <c r="L25" s="19">
        <f t="shared" si="3"/>
        <v>0</v>
      </c>
      <c r="M25" s="20"/>
      <c r="N25" s="19">
        <f t="shared" si="4"/>
        <v>0</v>
      </c>
      <c r="O25" s="20">
        <v>14</v>
      </c>
      <c r="P25" s="19">
        <f t="shared" si="5"/>
        <v>88</v>
      </c>
      <c r="Q25" s="20">
        <v>97</v>
      </c>
      <c r="R25" s="19">
        <f t="shared" si="6"/>
        <v>38.095238095238095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ref="X25:X41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145.62318840579709</v>
      </c>
      <c r="AD25" s="6">
        <f t="shared" si="13"/>
        <v>4</v>
      </c>
      <c r="AE25" s="6">
        <f t="shared" si="14"/>
        <v>15</v>
      </c>
      <c r="AF25" s="13">
        <f t="shared" si="15"/>
        <v>0.66666666666666663</v>
      </c>
    </row>
    <row r="26" spans="1:32" x14ac:dyDescent="0.2">
      <c r="A26" s="5">
        <f t="shared" si="16"/>
        <v>16</v>
      </c>
      <c r="B26" s="6" t="s">
        <v>434</v>
      </c>
      <c r="C26" s="6" t="s">
        <v>125</v>
      </c>
      <c r="D26" s="6" t="s">
        <v>193</v>
      </c>
      <c r="E26" s="6"/>
      <c r="F26" s="19">
        <f t="shared" si="17"/>
        <v>0</v>
      </c>
      <c r="G26" s="20"/>
      <c r="H26" s="19">
        <f t="shared" ref="H26:H41" si="19">IF(G26=0,,($G$9-G26)*$G$7*100/$G$9)</f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12</v>
      </c>
      <c r="P26" s="19">
        <f t="shared" si="5"/>
        <v>104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104</v>
      </c>
      <c r="AD26" s="6">
        <f t="shared" si="13"/>
        <v>1</v>
      </c>
      <c r="AE26" s="6">
        <f t="shared" si="14"/>
        <v>16</v>
      </c>
      <c r="AF26" s="13">
        <f t="shared" si="15"/>
        <v>0.16666666666666666</v>
      </c>
    </row>
    <row r="27" spans="1:32" x14ac:dyDescent="0.2">
      <c r="A27" s="5">
        <f t="shared" si="16"/>
        <v>17</v>
      </c>
      <c r="B27" s="6" t="s">
        <v>202</v>
      </c>
      <c r="C27" s="6" t="s">
        <v>198</v>
      </c>
      <c r="D27" s="6" t="s">
        <v>193</v>
      </c>
      <c r="E27" s="6">
        <v>10</v>
      </c>
      <c r="F27" s="19">
        <f t="shared" si="17"/>
        <v>46.153846153846153</v>
      </c>
      <c r="G27" s="20"/>
      <c r="H27" s="19">
        <f t="shared" si="19"/>
        <v>0</v>
      </c>
      <c r="I27" s="20"/>
      <c r="J27" s="19">
        <f t="shared" si="2"/>
        <v>0</v>
      </c>
      <c r="K27" s="20"/>
      <c r="L27" s="19">
        <f t="shared" si="3"/>
        <v>0</v>
      </c>
      <c r="M27" s="20"/>
      <c r="N27" s="19">
        <f t="shared" si="4"/>
        <v>0</v>
      </c>
      <c r="O27" s="20">
        <v>21</v>
      </c>
      <c r="P27" s="19">
        <f t="shared" si="5"/>
        <v>32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19">
        <f t="shared" si="11"/>
        <v>0</v>
      </c>
      <c r="AC27" s="8">
        <f t="shared" si="12"/>
        <v>78.15384615384616</v>
      </c>
      <c r="AD27" s="6">
        <f t="shared" si="13"/>
        <v>2</v>
      </c>
      <c r="AE27" s="6">
        <f t="shared" si="14"/>
        <v>17</v>
      </c>
      <c r="AF27" s="13">
        <f t="shared" si="15"/>
        <v>0.33333333333333331</v>
      </c>
    </row>
    <row r="28" spans="1:32" x14ac:dyDescent="0.2">
      <c r="A28" s="5">
        <f t="shared" si="16"/>
        <v>18</v>
      </c>
      <c r="B28" s="6" t="s">
        <v>412</v>
      </c>
      <c r="C28" s="6" t="s">
        <v>413</v>
      </c>
      <c r="D28" s="6" t="s">
        <v>256</v>
      </c>
      <c r="E28" s="6"/>
      <c r="F28" s="19">
        <f t="shared" si="17"/>
        <v>0</v>
      </c>
      <c r="G28" s="20"/>
      <c r="H28" s="19">
        <f t="shared" si="19"/>
        <v>0</v>
      </c>
      <c r="I28" s="20">
        <v>136</v>
      </c>
      <c r="J28" s="19">
        <f t="shared" si="2"/>
        <v>77.639751552795033</v>
      </c>
      <c r="K28" s="20"/>
      <c r="L28" s="19">
        <f t="shared" si="3"/>
        <v>0</v>
      </c>
      <c r="M28" s="20"/>
      <c r="N28" s="19">
        <f t="shared" si="4"/>
        <v>0</v>
      </c>
      <c r="O28" s="20"/>
      <c r="P28" s="19">
        <f t="shared" si="5"/>
        <v>0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77.639751552795033</v>
      </c>
      <c r="AD28" s="6">
        <f t="shared" si="13"/>
        <v>1</v>
      </c>
      <c r="AE28" s="6">
        <f t="shared" si="14"/>
        <v>18</v>
      </c>
      <c r="AF28" s="13">
        <f t="shared" si="15"/>
        <v>0.16666666666666666</v>
      </c>
    </row>
    <row r="29" spans="1:32" x14ac:dyDescent="0.2">
      <c r="A29" s="5">
        <f t="shared" si="16"/>
        <v>19</v>
      </c>
      <c r="B29" s="6" t="s">
        <v>435</v>
      </c>
      <c r="C29" s="6" t="s">
        <v>198</v>
      </c>
      <c r="D29" s="6" t="s">
        <v>449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72</v>
      </c>
      <c r="AD29" s="6">
        <f t="shared" si="13"/>
        <v>1</v>
      </c>
      <c r="AE29" s="6">
        <f t="shared" si="14"/>
        <v>19</v>
      </c>
      <c r="AF29" s="13">
        <f t="shared" si="15"/>
        <v>0.16666666666666666</v>
      </c>
    </row>
    <row r="30" spans="1:32" x14ac:dyDescent="0.2">
      <c r="A30" s="5">
        <f t="shared" si="16"/>
        <v>20</v>
      </c>
      <c r="B30" s="6" t="s">
        <v>142</v>
      </c>
      <c r="C30" s="6" t="s">
        <v>127</v>
      </c>
      <c r="D30" s="6" t="s">
        <v>146</v>
      </c>
      <c r="E30" s="6">
        <v>12</v>
      </c>
      <c r="F30" s="19">
        <f t="shared" si="17"/>
        <v>15.384615384615385</v>
      </c>
      <c r="G30" s="20"/>
      <c r="H30" s="19">
        <f t="shared" si="19"/>
        <v>0</v>
      </c>
      <c r="I30" s="20"/>
      <c r="J30" s="19">
        <f t="shared" ref="J30:J41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19</v>
      </c>
      <c r="P30" s="19">
        <f t="shared" si="5"/>
        <v>48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63.384615384615387</v>
      </c>
      <c r="AD30" s="6">
        <f t="shared" si="13"/>
        <v>2</v>
      </c>
      <c r="AE30" s="6">
        <f t="shared" si="14"/>
        <v>20</v>
      </c>
      <c r="AF30" s="13">
        <f t="shared" si="15"/>
        <v>0.33333333333333331</v>
      </c>
    </row>
    <row r="31" spans="1:32" x14ac:dyDescent="0.2">
      <c r="A31" s="5">
        <f t="shared" si="16"/>
        <v>21</v>
      </c>
      <c r="B31" s="6" t="s">
        <v>504</v>
      </c>
      <c r="C31" s="6" t="s">
        <v>505</v>
      </c>
      <c r="D31" s="6" t="s">
        <v>449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18</v>
      </c>
      <c r="P31" s="19">
        <f t="shared" si="5"/>
        <v>56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56</v>
      </c>
      <c r="AD31" s="6">
        <f t="shared" si="13"/>
        <v>1</v>
      </c>
      <c r="AE31" s="6">
        <f t="shared" si="14"/>
        <v>21</v>
      </c>
      <c r="AF31" s="13">
        <f t="shared" si="15"/>
        <v>0.16666666666666666</v>
      </c>
    </row>
    <row r="32" spans="1:32" x14ac:dyDescent="0.2">
      <c r="A32" s="5">
        <f t="shared" si="16"/>
        <v>22</v>
      </c>
      <c r="B32" s="6" t="s">
        <v>506</v>
      </c>
      <c r="C32" s="6" t="s">
        <v>507</v>
      </c>
      <c r="D32" s="6" t="s">
        <v>263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20</v>
      </c>
      <c r="P32" s="19">
        <f t="shared" si="5"/>
        <v>40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40</v>
      </c>
      <c r="AD32" s="6">
        <f t="shared" si="13"/>
        <v>1</v>
      </c>
      <c r="AE32" s="6">
        <f t="shared" si="14"/>
        <v>22</v>
      </c>
      <c r="AF32" s="13">
        <f t="shared" si="15"/>
        <v>0.16666666666666666</v>
      </c>
    </row>
    <row r="33" spans="1:32" x14ac:dyDescent="0.2">
      <c r="A33" s="5">
        <f t="shared" si="16"/>
        <v>23</v>
      </c>
      <c r="B33" s="6" t="s">
        <v>218</v>
      </c>
      <c r="C33" s="6" t="s">
        <v>219</v>
      </c>
      <c r="D33" s="6" t="s">
        <v>56</v>
      </c>
      <c r="E33" s="6">
        <v>11</v>
      </c>
      <c r="F33" s="19">
        <f t="shared" si="17"/>
        <v>30.76923076923077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19">
        <f t="shared" si="11"/>
        <v>0</v>
      </c>
      <c r="AC33" s="8">
        <f t="shared" si="12"/>
        <v>30.76923076923077</v>
      </c>
      <c r="AD33" s="6">
        <f t="shared" si="13"/>
        <v>1</v>
      </c>
      <c r="AE33" s="6">
        <f t="shared" si="14"/>
        <v>23</v>
      </c>
      <c r="AF33" s="13">
        <f t="shared" si="15"/>
        <v>0.16666666666666666</v>
      </c>
    </row>
    <row r="34" spans="1:32" x14ac:dyDescent="0.2">
      <c r="A34" s="5">
        <f t="shared" si="16"/>
        <v>24</v>
      </c>
      <c r="B34" s="6" t="s">
        <v>123</v>
      </c>
      <c r="C34" s="6" t="s">
        <v>124</v>
      </c>
      <c r="D34" s="6" t="s">
        <v>193</v>
      </c>
      <c r="F34" s="19">
        <f t="shared" si="17"/>
        <v>0</v>
      </c>
      <c r="G34" s="22"/>
      <c r="H34" s="19">
        <f t="shared" si="19"/>
        <v>0</v>
      </c>
      <c r="I34" s="20"/>
      <c r="J34" s="19">
        <f t="shared" si="20"/>
        <v>0</v>
      </c>
      <c r="K34" s="20"/>
      <c r="L34" s="19">
        <f t="shared" si="3"/>
        <v>0</v>
      </c>
      <c r="M34" s="20"/>
      <c r="N34" s="19">
        <f t="shared" si="4"/>
        <v>0</v>
      </c>
      <c r="O34" s="20">
        <v>22</v>
      </c>
      <c r="P34" s="19">
        <f t="shared" si="5"/>
        <v>24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24</v>
      </c>
      <c r="AD34" s="6">
        <f t="shared" si="13"/>
        <v>1</v>
      </c>
      <c r="AE34" s="6">
        <f t="shared" si="14"/>
        <v>24</v>
      </c>
      <c r="AF34" s="13">
        <f t="shared" si="15"/>
        <v>0.16666666666666666</v>
      </c>
    </row>
    <row r="35" spans="1:32" x14ac:dyDescent="0.2">
      <c r="A35" s="5">
        <f t="shared" si="16"/>
        <v>25</v>
      </c>
      <c r="B35" s="6" t="s">
        <v>221</v>
      </c>
      <c r="C35" s="6" t="s">
        <v>222</v>
      </c>
      <c r="D35" s="6" t="s">
        <v>258</v>
      </c>
      <c r="E35" s="6"/>
      <c r="F35" s="19">
        <f t="shared" si="17"/>
        <v>0</v>
      </c>
      <c r="G35" s="20">
        <v>130</v>
      </c>
      <c r="H35" s="19">
        <f t="shared" si="19"/>
        <v>11.278195488721805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22.556390977443609</v>
      </c>
      <c r="AD35" s="6">
        <f t="shared" si="13"/>
        <v>1</v>
      </c>
      <c r="AE35" s="6">
        <f t="shared" si="14"/>
        <v>25</v>
      </c>
      <c r="AF35" s="13">
        <f t="shared" si="15"/>
        <v>0.16666666666666666</v>
      </c>
    </row>
    <row r="36" spans="1:32" x14ac:dyDescent="0.2">
      <c r="A36" s="5">
        <f t="shared" si="16"/>
        <v>26</v>
      </c>
      <c r="B36" s="6" t="s">
        <v>440</v>
      </c>
      <c r="C36" s="6" t="s">
        <v>219</v>
      </c>
      <c r="D36" s="6" t="s">
        <v>193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24</v>
      </c>
      <c r="P36" s="19">
        <f t="shared" si="5"/>
        <v>8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8</v>
      </c>
      <c r="AD36" s="6">
        <f t="shared" si="13"/>
        <v>1</v>
      </c>
      <c r="AE36" s="6">
        <f t="shared" si="14"/>
        <v>26</v>
      </c>
      <c r="AF36" s="13">
        <f t="shared" si="15"/>
        <v>0.16666666666666666</v>
      </c>
    </row>
    <row r="37" spans="1:32" x14ac:dyDescent="0.2">
      <c r="A37" s="5">
        <f t="shared" si="16"/>
        <v>27</v>
      </c>
      <c r="B37" s="6" t="s">
        <v>508</v>
      </c>
      <c r="C37" s="6" t="s">
        <v>509</v>
      </c>
      <c r="D37" s="6" t="s">
        <v>424</v>
      </c>
      <c r="E37" s="6"/>
      <c r="F37" s="19">
        <f t="shared" si="17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0.16666666666666666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8"/>
        <v>0</v>
      </c>
      <c r="Y38" s="6"/>
      <c r="Z38" s="7">
        <f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17"/>
        <v>0</v>
      </c>
      <c r="G39" s="20"/>
      <c r="H39" s="19">
        <f t="shared" si="19"/>
        <v>0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>IF(O39=0,,($O$9-O39)*$O$7*100/$O$9)</f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>IF(Y39=0,,($Y$9-Y39)*$Y$7*100/$Y$9)</f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>IF(O40=0,,($O$9-O40)*$O$7*100/$O$9)</f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8"/>
        <v>0</v>
      </c>
      <c r="Y40" s="6"/>
      <c r="Z40" s="7">
        <f>IF(Y40=0,,($Y$9-Y40)*$Y$7*100/$Y$9)</f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>IF(O41=0,,($O$9-O41)*$O$7*100/$O$9)</f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>IF(Y41=0,,($Y$9-Y41)*$Y$7*100/$Y$9)</f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ref="F42:F45" si="21">IF(E42=0,,($E$9-E42)*$E$7*100/$E$9)</f>
        <v>0</v>
      </c>
      <c r="G42" s="6"/>
      <c r="H42" s="7">
        <f t="shared" ref="H42:H45" si="22">IF(G42=0,,($G$9-G42)*$G$7*100/$G$9)</f>
        <v>0</v>
      </c>
      <c r="I42" s="6"/>
      <c r="J42" s="7">
        <f t="shared" ref="J42:J45" si="23">IF(I42=0,,($I$9-I42)*$I$7*100/$I$9)</f>
        <v>0</v>
      </c>
      <c r="K42" s="6"/>
      <c r="L42" s="7">
        <f t="shared" ref="L42:L45" si="24">IF(K42=0,,($K$9-K42)*$K$7*100/$K$9)</f>
        <v>0</v>
      </c>
      <c r="M42" s="6"/>
      <c r="N42" s="7">
        <f t="shared" ref="N42:N45" si="25">IF(M42=0,,($M$9-M42)*$M$7*100/$M$9)</f>
        <v>0</v>
      </c>
      <c r="O42" s="6"/>
      <c r="P42" s="7">
        <f t="shared" ref="P42:P45" si="26">IF(O42=0,,($O$9-O42)*$O$7*100/$O$9)</f>
        <v>0</v>
      </c>
      <c r="Q42" s="6"/>
      <c r="R42" s="7">
        <f t="shared" ref="R42:R43" si="27">IF(Q42=0,,($Q$9-Q42)*$Q$7*100/$Q$9)</f>
        <v>0</v>
      </c>
      <c r="S42" s="6"/>
      <c r="T42" s="7">
        <f t="shared" ref="T42:T45" si="28">IF(S42=0,,($S$9-S42)*$S$7*100/$S$9)</f>
        <v>0</v>
      </c>
      <c r="U42" s="6"/>
      <c r="V42" s="7">
        <f t="shared" ref="V42:V43" si="29">IF(U42=0,,($U$9-U42)*$U$7*100/$U$9)</f>
        <v>0</v>
      </c>
      <c r="W42" s="6"/>
      <c r="X42" s="7">
        <f t="shared" ref="X42:X45" si="30">IF(W42=0,,($W$9-W42)*$W$7*100/$W$9)</f>
        <v>0</v>
      </c>
      <c r="Y42" s="6"/>
      <c r="Z42" s="7">
        <f t="shared" ref="Z42:Z45" si="31">IF(Y42=0,,($Y$9-Y42)*$Y$7*100/$Y$9)</f>
        <v>0</v>
      </c>
      <c r="AA42" s="6"/>
      <c r="AB42" s="7">
        <f t="shared" ref="AB42:AB45" si="32">IF(AA42=0,,($AA$9-AA42)*$AA$7*100/$AA$9)</f>
        <v>0</v>
      </c>
      <c r="AC42" s="8">
        <f t="shared" ref="AC42:AC45" si="33">F42+H42+J42+L42+P42+R42+T42++N42+H42+V42+X42+Z42+AB42</f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22"/>
        <v>0</v>
      </c>
      <c r="I43" s="6"/>
      <c r="J43" s="7">
        <f t="shared" si="23"/>
        <v>0</v>
      </c>
      <c r="K43" s="6"/>
      <c r="L43" s="7">
        <f t="shared" si="24"/>
        <v>0</v>
      </c>
      <c r="M43" s="6"/>
      <c r="N43" s="7">
        <f t="shared" si="25"/>
        <v>0</v>
      </c>
      <c r="O43" s="6"/>
      <c r="P43" s="7">
        <f t="shared" si="26"/>
        <v>0</v>
      </c>
      <c r="Q43" s="6"/>
      <c r="R43" s="7">
        <f t="shared" si="27"/>
        <v>0</v>
      </c>
      <c r="S43" s="6"/>
      <c r="T43" s="7">
        <f t="shared" si="28"/>
        <v>0</v>
      </c>
      <c r="U43" s="6"/>
      <c r="V43" s="7">
        <f t="shared" si="29"/>
        <v>0</v>
      </c>
      <c r="W43" s="6"/>
      <c r="X43" s="7">
        <f t="shared" si="30"/>
        <v>0</v>
      </c>
      <c r="Y43" s="6"/>
      <c r="Z43" s="7">
        <f t="shared" si="31"/>
        <v>0</v>
      </c>
      <c r="AA43" s="6"/>
      <c r="AB43" s="7">
        <f t="shared" si="32"/>
        <v>0</v>
      </c>
      <c r="AC43" s="8">
        <f t="shared" si="33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22"/>
        <v>0</v>
      </c>
      <c r="I44" s="6"/>
      <c r="J44" s="7">
        <f t="shared" si="23"/>
        <v>0</v>
      </c>
      <c r="K44" s="6"/>
      <c r="L44" s="7">
        <f t="shared" si="24"/>
        <v>0</v>
      </c>
      <c r="M44" s="6"/>
      <c r="N44" s="7">
        <f t="shared" si="25"/>
        <v>0</v>
      </c>
      <c r="O44" s="6"/>
      <c r="P44" s="7">
        <f t="shared" si="26"/>
        <v>0</v>
      </c>
      <c r="Q44" s="6"/>
      <c r="R44" s="7">
        <v>0</v>
      </c>
      <c r="S44" s="6"/>
      <c r="T44" s="7">
        <f t="shared" si="28"/>
        <v>0</v>
      </c>
      <c r="U44" s="6"/>
      <c r="V44" s="7">
        <v>0</v>
      </c>
      <c r="W44" s="6"/>
      <c r="X44" s="7">
        <f t="shared" si="30"/>
        <v>0</v>
      </c>
      <c r="Y44" s="6"/>
      <c r="Z44" s="7">
        <f t="shared" si="31"/>
        <v>0</v>
      </c>
      <c r="AA44" s="6"/>
      <c r="AB44" s="7">
        <f t="shared" si="32"/>
        <v>0</v>
      </c>
      <c r="AC44" s="8">
        <f t="shared" si="33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22"/>
        <v>0</v>
      </c>
      <c r="I45" s="6"/>
      <c r="J45" s="7">
        <f t="shared" si="23"/>
        <v>0</v>
      </c>
      <c r="K45" s="6"/>
      <c r="L45" s="7">
        <f t="shared" si="24"/>
        <v>0</v>
      </c>
      <c r="M45" s="6"/>
      <c r="N45" s="7">
        <f t="shared" si="25"/>
        <v>0</v>
      </c>
      <c r="O45" s="6"/>
      <c r="P45" s="7">
        <f t="shared" si="26"/>
        <v>0</v>
      </c>
      <c r="Q45" s="6"/>
      <c r="R45" s="7">
        <f>IF(Q45=0,,($Q$9-Q45)*$Q$7*100/$Q$9)</f>
        <v>0</v>
      </c>
      <c r="S45" s="6"/>
      <c r="T45" s="7">
        <f t="shared" si="28"/>
        <v>0</v>
      </c>
      <c r="U45" s="6"/>
      <c r="V45" s="7">
        <f>IF(U45=0,,($U$9-U45)*$U$7*100/$U$9)</f>
        <v>0</v>
      </c>
      <c r="W45" s="6"/>
      <c r="X45" s="7">
        <f t="shared" si="30"/>
        <v>0</v>
      </c>
      <c r="Y45" s="6"/>
      <c r="Z45" s="7">
        <f t="shared" si="31"/>
        <v>0</v>
      </c>
      <c r="AA45" s="6"/>
      <c r="AB45" s="7">
        <f t="shared" si="32"/>
        <v>0</v>
      </c>
      <c r="AC45" s="8">
        <f t="shared" si="33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37" t="s">
        <v>17</v>
      </c>
      <c r="B46" s="37"/>
      <c r="C46" s="38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6" t="s">
        <v>30</v>
      </c>
      <c r="B47" s="36"/>
      <c r="C47" s="36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0.37037037037037035</v>
      </c>
      <c r="S47" s="12">
        <f>S46/$G$2</f>
        <v>0.29629629629629628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1">
    <sortCondition descending="1" ref="AC11:AC41"/>
  </sortState>
  <mergeCells count="53"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S8:T8"/>
    <mergeCell ref="S9:T9"/>
    <mergeCell ref="Q8:R8"/>
    <mergeCell ref="M6:N6"/>
    <mergeCell ref="K7:L7"/>
    <mergeCell ref="M7:N7"/>
    <mergeCell ref="U8:V8"/>
    <mergeCell ref="U9:V9"/>
    <mergeCell ref="Y8:Z8"/>
    <mergeCell ref="Y9:Z9"/>
    <mergeCell ref="W8:X8"/>
    <mergeCell ref="W9:X9"/>
    <mergeCell ref="AA6:AB6"/>
    <mergeCell ref="Y6:Z6"/>
    <mergeCell ref="Y7:Z7"/>
    <mergeCell ref="AA9:AB9"/>
    <mergeCell ref="AA8:AB8"/>
    <mergeCell ref="AA7:AB7"/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E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3" t="s">
        <v>12</v>
      </c>
      <c r="B1" s="33"/>
      <c r="C1" s="33"/>
      <c r="D1" s="33"/>
      <c r="E1" s="33"/>
      <c r="F1" s="33"/>
      <c r="G1" s="33"/>
      <c r="H1" s="33"/>
    </row>
    <row r="2" spans="1:34" x14ac:dyDescent="0.2">
      <c r="E2" s="34" t="s">
        <v>26</v>
      </c>
      <c r="F2" s="34"/>
      <c r="G2" s="11">
        <f>COUNTA(B11:B45)</f>
        <v>18</v>
      </c>
    </row>
    <row r="3" spans="1:34" x14ac:dyDescent="0.2">
      <c r="E3" s="34" t="s">
        <v>28</v>
      </c>
      <c r="F3" s="34"/>
      <c r="G3" s="11">
        <f>COUNTA(E8:AD8)</f>
        <v>6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410</v>
      </c>
      <c r="J6" s="32"/>
      <c r="K6" s="32" t="s">
        <v>417</v>
      </c>
      <c r="L6" s="32"/>
      <c r="M6" s="32" t="s">
        <v>416</v>
      </c>
      <c r="N6" s="32"/>
      <c r="O6" s="32" t="s">
        <v>418</v>
      </c>
      <c r="P6" s="32"/>
      <c r="Q6" s="32" t="s">
        <v>586</v>
      </c>
      <c r="R6" s="32"/>
      <c r="S6" s="32" t="s">
        <v>614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4" x14ac:dyDescent="0.2">
      <c r="D7" s="1" t="s">
        <v>10</v>
      </c>
      <c r="E7" s="30">
        <v>2</v>
      </c>
      <c r="F7" s="31"/>
      <c r="G7" s="30">
        <v>5</v>
      </c>
      <c r="H7" s="31"/>
      <c r="I7" s="30">
        <v>5</v>
      </c>
      <c r="J7" s="31"/>
      <c r="K7" s="30">
        <v>4</v>
      </c>
      <c r="L7" s="31"/>
      <c r="M7" s="30">
        <v>4</v>
      </c>
      <c r="N7" s="31"/>
      <c r="O7" s="30">
        <v>2</v>
      </c>
      <c r="P7" s="31"/>
      <c r="Q7" s="30">
        <v>5</v>
      </c>
      <c r="R7" s="31"/>
      <c r="S7" s="30">
        <v>5</v>
      </c>
      <c r="T7" s="31"/>
      <c r="U7" s="30"/>
      <c r="V7" s="31"/>
      <c r="W7" s="30"/>
      <c r="X7" s="31"/>
      <c r="Y7" s="30"/>
      <c r="Z7" s="31"/>
      <c r="AA7" s="30"/>
      <c r="AB7" s="31"/>
      <c r="AC7" s="30"/>
      <c r="AD7" s="31"/>
    </row>
    <row r="8" spans="1:34" x14ac:dyDescent="0.2">
      <c r="D8" s="1" t="s">
        <v>1</v>
      </c>
      <c r="E8" s="35" t="s">
        <v>264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>
        <v>46095</v>
      </c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F8" s="11"/>
    </row>
    <row r="9" spans="1:34" x14ac:dyDescent="0.2">
      <c r="D9" s="1" t="s">
        <v>2</v>
      </c>
      <c r="E9" s="32">
        <v>13</v>
      </c>
      <c r="F9" s="32"/>
      <c r="G9" s="32">
        <v>90</v>
      </c>
      <c r="H9" s="32"/>
      <c r="I9" s="32">
        <v>88</v>
      </c>
      <c r="J9" s="32"/>
      <c r="K9" s="32">
        <v>79</v>
      </c>
      <c r="L9" s="32"/>
      <c r="M9" s="32">
        <v>76</v>
      </c>
      <c r="N9" s="32"/>
      <c r="O9" s="32">
        <v>13</v>
      </c>
      <c r="P9" s="32"/>
      <c r="Q9" s="32">
        <v>67</v>
      </c>
      <c r="R9" s="32"/>
      <c r="S9" s="32">
        <v>89</v>
      </c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5" si="1">IF(E11=0,,($E$9-E11)*$E$7*100/$E$9)</f>
        <v>0</v>
      </c>
      <c r="G11" s="20">
        <v>20</v>
      </c>
      <c r="H11" s="19">
        <f t="shared" ref="H11:H33" si="2">IF(G11=0,,($G$9-G11)*$G$7*100/$G$9)</f>
        <v>388.88888888888891</v>
      </c>
      <c r="I11" s="20">
        <v>13</v>
      </c>
      <c r="J11" s="19">
        <f t="shared" ref="J11:J33" si="3">IF(I11=0,,($I$9-I11)*$I$7*100/$I$9)</f>
        <v>426.13636363636363</v>
      </c>
      <c r="K11" s="20">
        <v>28</v>
      </c>
      <c r="L11" s="19">
        <f t="shared" ref="L11:L33" si="4">IF(K11=0,,($K$9-K11)*$K$7*100/$K$9)</f>
        <v>258.22784810126581</v>
      </c>
      <c r="M11" s="20">
        <v>40</v>
      </c>
      <c r="N11" s="19">
        <f t="shared" ref="N11:N33" si="5">IF(M11=0,,($M$9-M11)*$M$7*100/$M$9)</f>
        <v>189.47368421052633</v>
      </c>
      <c r="O11" s="20">
        <v>1</v>
      </c>
      <c r="P11" s="19">
        <f t="shared" ref="P11:P26" si="6">IF(O11=0,,($O$9-O11)*$O$7*100/$O$9)</f>
        <v>184.61538461538461</v>
      </c>
      <c r="Q11" s="20">
        <v>8</v>
      </c>
      <c r="R11" s="19">
        <f t="shared" ref="R11:R33" si="7">IF(Q11=0,,($Q$9-Q11)*$Q$7*100/$Q$9)</f>
        <v>440.29850746268659</v>
      </c>
      <c r="S11" s="20">
        <v>56</v>
      </c>
      <c r="T11" s="19">
        <f t="shared" ref="T11:T19" si="8">IF(S11=0,,($S$9-S11)*$S$7*100/$S$9)</f>
        <v>185.3932584269663</v>
      </c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33" si="9">F11+H11+J11+L11+N11+P11+R11+T11+V11+X11+Z11+AB11+AD11</f>
        <v>2073.0339353420818</v>
      </c>
      <c r="AF11" s="6">
        <f t="shared" ref="AF11:AF33" si="10">COUNTA(AC11,AA11,Y11,W11,U11,S11,Q11,K11,M11,G11,E11,I11,O11)</f>
        <v>7</v>
      </c>
      <c r="AG11" s="6">
        <f t="shared" ref="AG11:AG33" si="11">ROW(B11)-10</f>
        <v>1</v>
      </c>
      <c r="AH11" s="13">
        <f t="shared" ref="AH11:AH33" si="12">AF11/$G$3</f>
        <v>1.1666666666666667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>
        <v>26</v>
      </c>
      <c r="T12" s="19">
        <f t="shared" si="8"/>
        <v>353.93258426966293</v>
      </c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9"/>
        <v>1736.074258807203</v>
      </c>
      <c r="AF12" s="6">
        <f t="shared" si="10"/>
        <v>8</v>
      </c>
      <c r="AG12" s="6">
        <f t="shared" si="11"/>
        <v>2</v>
      </c>
      <c r="AH12" s="13">
        <f t="shared" si="12"/>
        <v>1.3333333333333333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>
        <v>45</v>
      </c>
      <c r="T13" s="19">
        <f t="shared" si="8"/>
        <v>247.19101123595505</v>
      </c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9"/>
        <v>1314.9252627115184</v>
      </c>
      <c r="AF13" s="6">
        <f t="shared" si="10"/>
        <v>8</v>
      </c>
      <c r="AG13" s="6">
        <f t="shared" si="11"/>
        <v>3</v>
      </c>
      <c r="AH13" s="13">
        <f t="shared" si="12"/>
        <v>1.3333333333333333</v>
      </c>
    </row>
    <row r="14" spans="1:34" x14ac:dyDescent="0.2">
      <c r="A14" s="5">
        <f t="shared" si="0"/>
        <v>4</v>
      </c>
      <c r="B14" s="6" t="s">
        <v>77</v>
      </c>
      <c r="C14" s="6" t="s">
        <v>78</v>
      </c>
      <c r="D14" s="6" t="s">
        <v>51</v>
      </c>
      <c r="E14" s="20">
        <v>2</v>
      </c>
      <c r="F14" s="19">
        <f t="shared" si="1"/>
        <v>169.23076923076923</v>
      </c>
      <c r="G14" s="20">
        <v>75</v>
      </c>
      <c r="H14" s="19">
        <f t="shared" si="2"/>
        <v>83.333333333333329</v>
      </c>
      <c r="I14" s="20">
        <v>24</v>
      </c>
      <c r="J14" s="19">
        <f t="shared" si="3"/>
        <v>363.63636363636363</v>
      </c>
      <c r="K14" s="20"/>
      <c r="L14" s="19">
        <f t="shared" si="4"/>
        <v>0</v>
      </c>
      <c r="M14" s="20"/>
      <c r="N14" s="19">
        <f t="shared" si="5"/>
        <v>0</v>
      </c>
      <c r="O14" s="20">
        <v>7</v>
      </c>
      <c r="P14" s="19">
        <f t="shared" si="6"/>
        <v>92.307692307692307</v>
      </c>
      <c r="Q14" s="20">
        <v>53</v>
      </c>
      <c r="R14" s="19">
        <f t="shared" si="7"/>
        <v>104.4776119402985</v>
      </c>
      <c r="S14" s="20">
        <v>38</v>
      </c>
      <c r="T14" s="19">
        <f t="shared" si="8"/>
        <v>286.5168539325843</v>
      </c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9"/>
        <v>1099.5026243810412</v>
      </c>
      <c r="AF14" s="6">
        <f t="shared" si="10"/>
        <v>6</v>
      </c>
      <c r="AG14" s="6">
        <f t="shared" si="11"/>
        <v>4</v>
      </c>
      <c r="AH14" s="13">
        <f t="shared" si="12"/>
        <v>1</v>
      </c>
    </row>
    <row r="15" spans="1:34" x14ac:dyDescent="0.2">
      <c r="A15" s="5">
        <f t="shared" si="0"/>
        <v>5</v>
      </c>
      <c r="B15" s="6" t="s">
        <v>259</v>
      </c>
      <c r="C15" s="6" t="s">
        <v>74</v>
      </c>
      <c r="D15" s="6" t="s">
        <v>41</v>
      </c>
      <c r="E15" s="20">
        <v>5</v>
      </c>
      <c r="F15" s="19">
        <f t="shared" si="1"/>
        <v>123.07692307692308</v>
      </c>
      <c r="G15" s="20">
        <v>68</v>
      </c>
      <c r="H15" s="19">
        <f t="shared" si="2"/>
        <v>122.22222222222223</v>
      </c>
      <c r="I15" s="20">
        <v>41</v>
      </c>
      <c r="J15" s="19">
        <f t="shared" si="3"/>
        <v>267.04545454545456</v>
      </c>
      <c r="K15" s="20"/>
      <c r="L15" s="19">
        <f t="shared" si="4"/>
        <v>0</v>
      </c>
      <c r="M15" s="20"/>
      <c r="N15" s="19">
        <f t="shared" si="5"/>
        <v>0</v>
      </c>
      <c r="O15" s="20">
        <v>3</v>
      </c>
      <c r="P15" s="19">
        <f t="shared" si="6"/>
        <v>153.84615384615384</v>
      </c>
      <c r="Q15" s="20">
        <v>39</v>
      </c>
      <c r="R15" s="19">
        <f t="shared" si="7"/>
        <v>208.955223880597</v>
      </c>
      <c r="S15" s="20">
        <v>50</v>
      </c>
      <c r="T15" s="19">
        <f t="shared" si="8"/>
        <v>219.10112359550561</v>
      </c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9"/>
        <v>1094.2471011668563</v>
      </c>
      <c r="AF15" s="6">
        <f t="shared" si="10"/>
        <v>6</v>
      </c>
      <c r="AG15" s="6">
        <f t="shared" si="11"/>
        <v>5</v>
      </c>
      <c r="AH15" s="13">
        <f t="shared" si="12"/>
        <v>1</v>
      </c>
    </row>
    <row r="16" spans="1:34" x14ac:dyDescent="0.2">
      <c r="A16" s="5">
        <f t="shared" si="0"/>
        <v>6</v>
      </c>
      <c r="B16" s="6" t="s">
        <v>72</v>
      </c>
      <c r="C16" s="6" t="s">
        <v>73</v>
      </c>
      <c r="D16" s="6" t="s">
        <v>51</v>
      </c>
      <c r="E16" s="20">
        <v>3</v>
      </c>
      <c r="F16" s="19">
        <f t="shared" si="1"/>
        <v>153.84615384615384</v>
      </c>
      <c r="G16" s="20">
        <v>28</v>
      </c>
      <c r="H16" s="19">
        <f t="shared" si="2"/>
        <v>344.44444444444446</v>
      </c>
      <c r="I16" s="20"/>
      <c r="J16" s="19">
        <f t="shared" si="3"/>
        <v>0</v>
      </c>
      <c r="K16" s="20">
        <v>32</v>
      </c>
      <c r="L16" s="19">
        <f t="shared" si="4"/>
        <v>237.97468354430379</v>
      </c>
      <c r="M16" s="20"/>
      <c r="N16" s="19">
        <f t="shared" si="5"/>
        <v>0</v>
      </c>
      <c r="O16" s="20"/>
      <c r="P16" s="19">
        <f t="shared" si="6"/>
        <v>0</v>
      </c>
      <c r="Q16" s="20">
        <v>49</v>
      </c>
      <c r="R16" s="19">
        <f t="shared" si="7"/>
        <v>134.32835820895522</v>
      </c>
      <c r="S16" s="20"/>
      <c r="T16" s="19">
        <f t="shared" si="8"/>
        <v>0</v>
      </c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9"/>
        <v>870.59364004385725</v>
      </c>
      <c r="AF16" s="6">
        <f t="shared" si="10"/>
        <v>4</v>
      </c>
      <c r="AG16" s="6">
        <f t="shared" si="11"/>
        <v>6</v>
      </c>
      <c r="AH16" s="13">
        <f t="shared" si="12"/>
        <v>0.66666666666666663</v>
      </c>
    </row>
    <row r="17" spans="1:34" x14ac:dyDescent="0.2">
      <c r="A17" s="5">
        <f t="shared" si="0"/>
        <v>7</v>
      </c>
      <c r="B17" s="6" t="s">
        <v>135</v>
      </c>
      <c r="C17" s="6" t="s">
        <v>136</v>
      </c>
      <c r="D17" s="6" t="s">
        <v>56</v>
      </c>
      <c r="E17" s="20">
        <v>11</v>
      </c>
      <c r="F17" s="19">
        <f t="shared" si="1"/>
        <v>30.76923076923077</v>
      </c>
      <c r="G17" s="20">
        <v>74</v>
      </c>
      <c r="H17" s="19">
        <f t="shared" si="2"/>
        <v>88.888888888888886</v>
      </c>
      <c r="I17" s="20">
        <v>65</v>
      </c>
      <c r="J17" s="19">
        <f t="shared" si="3"/>
        <v>130.68181818181819</v>
      </c>
      <c r="K17" s="20"/>
      <c r="L17" s="19">
        <f t="shared" si="4"/>
        <v>0</v>
      </c>
      <c r="M17" s="20"/>
      <c r="N17" s="19">
        <f t="shared" si="5"/>
        <v>0</v>
      </c>
      <c r="O17" s="20">
        <v>2</v>
      </c>
      <c r="P17" s="19">
        <f t="shared" si="6"/>
        <v>169.23076923076923</v>
      </c>
      <c r="Q17" s="20">
        <v>41</v>
      </c>
      <c r="R17" s="19">
        <f t="shared" si="7"/>
        <v>194.02985074626866</v>
      </c>
      <c r="S17" s="20">
        <v>48</v>
      </c>
      <c r="T17" s="19">
        <f t="shared" si="8"/>
        <v>230.3370786516854</v>
      </c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9"/>
        <v>843.93763646866103</v>
      </c>
      <c r="AF17" s="6">
        <f t="shared" si="10"/>
        <v>6</v>
      </c>
      <c r="AG17" s="6">
        <f t="shared" si="11"/>
        <v>7</v>
      </c>
      <c r="AH17" s="13">
        <f t="shared" si="12"/>
        <v>1</v>
      </c>
    </row>
    <row r="18" spans="1:34" x14ac:dyDescent="0.2">
      <c r="A18" s="5">
        <f t="shared" si="0"/>
        <v>8</v>
      </c>
      <c r="B18" s="6" t="s">
        <v>75</v>
      </c>
      <c r="C18" s="6" t="s">
        <v>76</v>
      </c>
      <c r="D18" s="6" t="s">
        <v>56</v>
      </c>
      <c r="E18" s="20">
        <v>10</v>
      </c>
      <c r="F18" s="19">
        <f t="shared" si="1"/>
        <v>46.153846153846153</v>
      </c>
      <c r="G18" s="20"/>
      <c r="H18" s="19">
        <f t="shared" si="2"/>
        <v>0</v>
      </c>
      <c r="I18" s="20">
        <v>36</v>
      </c>
      <c r="J18" s="19">
        <f t="shared" si="3"/>
        <v>295.45454545454544</v>
      </c>
      <c r="K18" s="20"/>
      <c r="L18" s="19">
        <f t="shared" si="4"/>
        <v>0</v>
      </c>
      <c r="M18" s="20"/>
      <c r="N18" s="19">
        <f t="shared" si="5"/>
        <v>0</v>
      </c>
      <c r="O18" s="20"/>
      <c r="P18" s="19">
        <f t="shared" si="6"/>
        <v>0</v>
      </c>
      <c r="Q18" s="20">
        <v>46</v>
      </c>
      <c r="R18" s="19">
        <f t="shared" si="7"/>
        <v>156.71641791044777</v>
      </c>
      <c r="S18" s="20">
        <v>43</v>
      </c>
      <c r="T18" s="19">
        <f t="shared" si="8"/>
        <v>258.42696629213481</v>
      </c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9"/>
        <v>756.7517758109741</v>
      </c>
      <c r="AF18" s="6">
        <f t="shared" si="10"/>
        <v>4</v>
      </c>
      <c r="AG18" s="6">
        <f t="shared" si="11"/>
        <v>8</v>
      </c>
      <c r="AH18" s="13">
        <f t="shared" si="12"/>
        <v>0.66666666666666663</v>
      </c>
    </row>
    <row r="19" spans="1:34" x14ac:dyDescent="0.2">
      <c r="A19" s="5">
        <f t="shared" si="0"/>
        <v>9</v>
      </c>
      <c r="B19" s="6" t="s">
        <v>79</v>
      </c>
      <c r="C19" s="6" t="s">
        <v>80</v>
      </c>
      <c r="D19" s="6" t="s">
        <v>205</v>
      </c>
      <c r="E19" s="20">
        <v>3</v>
      </c>
      <c r="F19" s="19">
        <f t="shared" si="1"/>
        <v>153.84615384615384</v>
      </c>
      <c r="G19" s="20">
        <v>44</v>
      </c>
      <c r="H19" s="19">
        <f t="shared" si="2"/>
        <v>255.55555555555554</v>
      </c>
      <c r="I19" s="20">
        <v>56</v>
      </c>
      <c r="J19" s="19">
        <f t="shared" si="3"/>
        <v>181.81818181818181</v>
      </c>
      <c r="K19" s="20"/>
      <c r="L19" s="19">
        <f t="shared" si="4"/>
        <v>0</v>
      </c>
      <c r="M19" s="20"/>
      <c r="N19" s="19">
        <f t="shared" si="5"/>
        <v>0</v>
      </c>
      <c r="O19" s="20">
        <v>3</v>
      </c>
      <c r="P19" s="19">
        <f t="shared" si="6"/>
        <v>153.84615384615384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9"/>
        <v>745.06604506604504</v>
      </c>
      <c r="AF19" s="6">
        <f t="shared" si="10"/>
        <v>4</v>
      </c>
      <c r="AG19" s="6">
        <f t="shared" si="11"/>
        <v>9</v>
      </c>
      <c r="AH19" s="13">
        <f t="shared" si="12"/>
        <v>0.66666666666666663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>
        <v>89</v>
      </c>
      <c r="T20" s="19">
        <v>3</v>
      </c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9"/>
        <v>239.75213675213678</v>
      </c>
      <c r="AF20" s="6">
        <f t="shared" si="10"/>
        <v>4</v>
      </c>
      <c r="AG20" s="6">
        <f t="shared" si="11"/>
        <v>10</v>
      </c>
      <c r="AH20" s="13">
        <f t="shared" si="12"/>
        <v>0.66666666666666663</v>
      </c>
    </row>
    <row r="21" spans="1:34" x14ac:dyDescent="0.2">
      <c r="A21" s="5">
        <f t="shared" si="0"/>
        <v>11</v>
      </c>
      <c r="B21" s="6" t="s">
        <v>192</v>
      </c>
      <c r="C21" s="6" t="s">
        <v>191</v>
      </c>
      <c r="D21" s="6" t="s">
        <v>56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>
        <f t="shared" ref="T21:T31" si="13">IF(S21=0,,($S$9-S21)*$S$7*100/$S$9)</f>
        <v>0</v>
      </c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9"/>
        <v>138.46153846153845</v>
      </c>
      <c r="AF21" s="6">
        <f t="shared" si="10"/>
        <v>2</v>
      </c>
      <c r="AG21" s="6">
        <f t="shared" si="11"/>
        <v>11</v>
      </c>
      <c r="AH21" s="13">
        <f t="shared" si="12"/>
        <v>0.33333333333333331</v>
      </c>
    </row>
    <row r="22" spans="1:34" x14ac:dyDescent="0.2">
      <c r="A22" s="5">
        <f t="shared" si="0"/>
        <v>12</v>
      </c>
      <c r="B22" s="6" t="s">
        <v>169</v>
      </c>
      <c r="C22" s="6" t="s">
        <v>170</v>
      </c>
      <c r="D22" s="6" t="s">
        <v>205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13"/>
        <v>0</v>
      </c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9"/>
        <v>136.75213675213675</v>
      </c>
      <c r="AF22" s="6">
        <f t="shared" si="10"/>
        <v>2</v>
      </c>
      <c r="AG22" s="6">
        <f t="shared" si="11"/>
        <v>12</v>
      </c>
      <c r="AH22" s="13">
        <f t="shared" si="12"/>
        <v>0.33333333333333331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13"/>
        <v>0</v>
      </c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9"/>
        <v>61.53846153846154</v>
      </c>
      <c r="AF23" s="6">
        <f t="shared" si="10"/>
        <v>1</v>
      </c>
      <c r="AG23" s="6">
        <f t="shared" si="11"/>
        <v>13</v>
      </c>
      <c r="AH23" s="13">
        <f t="shared" si="12"/>
        <v>0.16666666666666666</v>
      </c>
    </row>
    <row r="24" spans="1:34" x14ac:dyDescent="0.2">
      <c r="A24" s="5">
        <f t="shared" si="0"/>
        <v>14</v>
      </c>
      <c r="B24" s="6" t="s">
        <v>430</v>
      </c>
      <c r="C24" s="6" t="s">
        <v>431</v>
      </c>
      <c r="D24" s="6" t="s">
        <v>51</v>
      </c>
      <c r="E24" s="20"/>
      <c r="F24" s="19">
        <f t="shared" si="1"/>
        <v>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>
        <v>11</v>
      </c>
      <c r="P24" s="19">
        <f t="shared" si="6"/>
        <v>30.76923076923077</v>
      </c>
      <c r="Q24" s="20"/>
      <c r="R24" s="19">
        <f t="shared" si="7"/>
        <v>0</v>
      </c>
      <c r="S24" s="20"/>
      <c r="T24" s="19">
        <f t="shared" si="13"/>
        <v>0</v>
      </c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9"/>
        <v>30.76923076923077</v>
      </c>
      <c r="AF24" s="6">
        <f t="shared" si="10"/>
        <v>1</v>
      </c>
      <c r="AG24" s="6">
        <f t="shared" si="11"/>
        <v>14</v>
      </c>
      <c r="AH24" s="13">
        <f t="shared" si="12"/>
        <v>0.16666666666666666</v>
      </c>
    </row>
    <row r="25" spans="1:34" x14ac:dyDescent="0.2">
      <c r="A25" s="5">
        <f t="shared" si="0"/>
        <v>15</v>
      </c>
      <c r="B25" s="6" t="s">
        <v>432</v>
      </c>
      <c r="C25" s="6" t="s">
        <v>371</v>
      </c>
      <c r="D25" s="6" t="s">
        <v>196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12</v>
      </c>
      <c r="P25" s="19">
        <f t="shared" si="6"/>
        <v>15.384615384615385</v>
      </c>
      <c r="Q25" s="20"/>
      <c r="R25" s="19">
        <f t="shared" si="7"/>
        <v>0</v>
      </c>
      <c r="S25" s="20"/>
      <c r="T25" s="19">
        <f t="shared" si="13"/>
        <v>0</v>
      </c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9"/>
        <v>15.384615384615385</v>
      </c>
      <c r="AF25" s="6">
        <f t="shared" si="10"/>
        <v>1</v>
      </c>
      <c r="AG25" s="6">
        <f t="shared" si="11"/>
        <v>15</v>
      </c>
      <c r="AH25" s="13">
        <f t="shared" si="12"/>
        <v>0.16666666666666666</v>
      </c>
    </row>
    <row r="26" spans="1:34" x14ac:dyDescent="0.2">
      <c r="A26" s="5">
        <f t="shared" si="0"/>
        <v>16</v>
      </c>
      <c r="B26" s="6" t="s">
        <v>266</v>
      </c>
      <c r="C26" s="6" t="s">
        <v>267</v>
      </c>
      <c r="D26" s="6" t="s">
        <v>205</v>
      </c>
      <c r="E26" s="20">
        <v>13</v>
      </c>
      <c r="F26" s="19">
        <f>15/2</f>
        <v>7.5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13"/>
        <v>0</v>
      </c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9"/>
        <v>7.5</v>
      </c>
      <c r="AF26" s="6">
        <f t="shared" si="10"/>
        <v>1</v>
      </c>
      <c r="AG26" s="6">
        <f t="shared" si="11"/>
        <v>16</v>
      </c>
      <c r="AH26" s="13">
        <f t="shared" si="12"/>
        <v>0.16666666666666666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ref="F27:F32" si="14">IF(E27=0,,($E$9-E27)*$E$7*100/$E$9)</f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>
        <v>13</v>
      </c>
      <c r="P27" s="19">
        <f>15/2</f>
        <v>7.5</v>
      </c>
      <c r="Q27" s="20"/>
      <c r="R27" s="19">
        <f t="shared" si="7"/>
        <v>0</v>
      </c>
      <c r="S27" s="20"/>
      <c r="T27" s="19">
        <f t="shared" si="13"/>
        <v>0</v>
      </c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9"/>
        <v>7.5</v>
      </c>
      <c r="AF27" s="6">
        <f t="shared" si="10"/>
        <v>1</v>
      </c>
      <c r="AG27" s="6">
        <f t="shared" si="11"/>
        <v>17</v>
      </c>
      <c r="AH27" s="13">
        <f t="shared" si="12"/>
        <v>0.16666666666666666</v>
      </c>
    </row>
    <row r="28" spans="1:34" x14ac:dyDescent="0.2">
      <c r="A28" s="5">
        <f t="shared" si="0"/>
        <v>18</v>
      </c>
      <c r="B28" s="6" t="s">
        <v>114</v>
      </c>
      <c r="C28" s="6" t="s">
        <v>137</v>
      </c>
      <c r="D28" s="6" t="s">
        <v>159</v>
      </c>
      <c r="E28" s="20"/>
      <c r="F28" s="19">
        <f t="shared" si="14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ref="P28:P33" si="15">IF(O28=0,,($O$9-O28)*$O$7*100/$O$9)</f>
        <v>0</v>
      </c>
      <c r="Q28" s="20">
        <v>66</v>
      </c>
      <c r="R28" s="19">
        <f t="shared" si="7"/>
        <v>7.4626865671641793</v>
      </c>
      <c r="S28" s="20"/>
      <c r="T28" s="19">
        <f t="shared" si="13"/>
        <v>0</v>
      </c>
      <c r="U28" s="20"/>
      <c r="V28" s="19">
        <f t="shared" ref="V28:V33" si="16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33" si="17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33" si="18">IF(AC28=0,,($AC$9-AC28)*$AC$7*100/$AC$9)</f>
        <v>0</v>
      </c>
      <c r="AE28" s="8">
        <f t="shared" si="9"/>
        <v>7.4626865671641793</v>
      </c>
      <c r="AF28" s="6">
        <f t="shared" si="10"/>
        <v>1</v>
      </c>
      <c r="AG28" s="6">
        <f t="shared" si="11"/>
        <v>18</v>
      </c>
      <c r="AH28" s="13">
        <f t="shared" si="12"/>
        <v>0.16666666666666666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4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15"/>
        <v>0</v>
      </c>
      <c r="Q29" s="20"/>
      <c r="R29" s="19">
        <f t="shared" si="7"/>
        <v>0</v>
      </c>
      <c r="S29" s="20"/>
      <c r="T29" s="19">
        <f t="shared" si="13"/>
        <v>0</v>
      </c>
      <c r="U29" s="20"/>
      <c r="V29" s="19">
        <f t="shared" si="16"/>
        <v>0</v>
      </c>
      <c r="W29" s="20"/>
      <c r="X29" s="19"/>
      <c r="Y29" s="20"/>
      <c r="Z29" s="19">
        <f t="shared" si="17"/>
        <v>0</v>
      </c>
      <c r="AA29" s="6"/>
      <c r="AB29" s="7">
        <f>IF(AA29=0,,($AA$9-AA29)*$AA$7*100/$AA$9)</f>
        <v>0</v>
      </c>
      <c r="AC29" s="6"/>
      <c r="AD29" s="7">
        <f t="shared" si="18"/>
        <v>0</v>
      </c>
      <c r="AE29" s="8">
        <f t="shared" si="9"/>
        <v>0</v>
      </c>
      <c r="AF29" s="6">
        <f t="shared" si="10"/>
        <v>0</v>
      </c>
      <c r="AG29" s="6">
        <f t="shared" si="11"/>
        <v>19</v>
      </c>
      <c r="AH29" s="13">
        <f t="shared" si="12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4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5"/>
        <v>0</v>
      </c>
      <c r="Q30" s="20"/>
      <c r="R30" s="19">
        <f t="shared" si="7"/>
        <v>0</v>
      </c>
      <c r="S30" s="20"/>
      <c r="T30" s="19">
        <f t="shared" si="13"/>
        <v>0</v>
      </c>
      <c r="U30" s="20"/>
      <c r="V30" s="19">
        <f t="shared" si="16"/>
        <v>0</v>
      </c>
      <c r="W30" s="20"/>
      <c r="X30" s="19">
        <f>IF(W30=0,,($W$9-W30)*$W$7*100/$W$9)</f>
        <v>0</v>
      </c>
      <c r="Y30" s="20"/>
      <c r="Z30" s="19">
        <f t="shared" si="17"/>
        <v>0</v>
      </c>
      <c r="AA30" s="6"/>
      <c r="AB30" s="7">
        <f>IF(AA30=0,,($AA$9-AA30)*$AA$7*100/$AA$9)</f>
        <v>0</v>
      </c>
      <c r="AC30" s="6"/>
      <c r="AD30" s="7">
        <f t="shared" si="18"/>
        <v>0</v>
      </c>
      <c r="AE30" s="8">
        <f t="shared" si="9"/>
        <v>0</v>
      </c>
      <c r="AF30" s="6">
        <f t="shared" si="10"/>
        <v>0</v>
      </c>
      <c r="AG30" s="6">
        <f t="shared" si="11"/>
        <v>20</v>
      </c>
      <c r="AH30" s="13">
        <f t="shared" si="12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4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5"/>
        <v>0</v>
      </c>
      <c r="Q31" s="20"/>
      <c r="R31" s="19">
        <f t="shared" si="7"/>
        <v>0</v>
      </c>
      <c r="S31" s="20"/>
      <c r="T31" s="19">
        <f t="shared" si="13"/>
        <v>0</v>
      </c>
      <c r="U31" s="20"/>
      <c r="V31" s="19">
        <f t="shared" si="16"/>
        <v>0</v>
      </c>
      <c r="W31" s="20"/>
      <c r="X31" s="19">
        <f>IF(W31=0,,($W$9-W31)*$W$7*100/$W$9)</f>
        <v>0</v>
      </c>
      <c r="Y31" s="20"/>
      <c r="Z31" s="19">
        <f t="shared" si="17"/>
        <v>0</v>
      </c>
      <c r="AA31" s="6"/>
      <c r="AB31" s="7"/>
      <c r="AC31" s="6"/>
      <c r="AD31" s="7">
        <f t="shared" si="18"/>
        <v>0</v>
      </c>
      <c r="AE31" s="8">
        <f t="shared" si="9"/>
        <v>0</v>
      </c>
      <c r="AF31" s="6">
        <f t="shared" si="10"/>
        <v>0</v>
      </c>
      <c r="AG31" s="6">
        <f t="shared" si="11"/>
        <v>21</v>
      </c>
      <c r="AH31" s="13">
        <f t="shared" si="12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4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5"/>
        <v>0</v>
      </c>
      <c r="Q32" s="20"/>
      <c r="R32" s="19">
        <f t="shared" si="7"/>
        <v>0</v>
      </c>
      <c r="S32" s="20"/>
      <c r="T32" s="19"/>
      <c r="U32" s="20"/>
      <c r="V32" s="19">
        <f t="shared" si="16"/>
        <v>0</v>
      </c>
      <c r="W32" s="20"/>
      <c r="X32" s="19">
        <f>IF(W32=0,,($W$9-W32)*$W$7*100/$W$9)</f>
        <v>0</v>
      </c>
      <c r="Y32" s="20"/>
      <c r="Z32" s="19">
        <f t="shared" si="17"/>
        <v>0</v>
      </c>
      <c r="AA32" s="6"/>
      <c r="AB32" s="7">
        <f>IF(AA32=0,,($AA$9-AA32)*$AA$7*100/$AA$9)</f>
        <v>0</v>
      </c>
      <c r="AC32" s="6"/>
      <c r="AD32" s="7">
        <f t="shared" si="18"/>
        <v>0</v>
      </c>
      <c r="AE32" s="8">
        <f t="shared" si="9"/>
        <v>0</v>
      </c>
      <c r="AF32" s="6">
        <f t="shared" si="10"/>
        <v>0</v>
      </c>
      <c r="AG32" s="6">
        <f t="shared" si="11"/>
        <v>22</v>
      </c>
      <c r="AH32" s="13">
        <f t="shared" si="12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5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6"/>
        <v>0</v>
      </c>
      <c r="W33" s="20"/>
      <c r="X33" s="19">
        <f>IF(W33=0,,($W$9-W33)*$W$7*100/$W$9)</f>
        <v>0</v>
      </c>
      <c r="Y33" s="20"/>
      <c r="Z33" s="19">
        <f t="shared" si="17"/>
        <v>0</v>
      </c>
      <c r="AA33" s="6"/>
      <c r="AB33" s="7">
        <f>IF(AA33=0,,($AA$9-AA33)*$AA$7*100/$AA$9)</f>
        <v>0</v>
      </c>
      <c r="AC33" s="6"/>
      <c r="AD33" s="7">
        <f t="shared" si="18"/>
        <v>0</v>
      </c>
      <c r="AE33" s="8">
        <f t="shared" si="9"/>
        <v>0</v>
      </c>
      <c r="AF33" s="6">
        <f t="shared" si="10"/>
        <v>0</v>
      </c>
      <c r="AG33" s="6">
        <f t="shared" si="11"/>
        <v>23</v>
      </c>
      <c r="AH33" s="13">
        <f t="shared" si="12"/>
        <v>0</v>
      </c>
    </row>
    <row r="34" spans="1:34" x14ac:dyDescent="0.2">
      <c r="A34" s="5">
        <f t="shared" ref="A34:A45" si="19">AG34</f>
        <v>24</v>
      </c>
      <c r="B34" s="6"/>
      <c r="C34" s="6"/>
      <c r="D34" s="6"/>
      <c r="E34" s="23"/>
      <c r="F34" s="19">
        <f t="shared" ref="F34:F45" si="20">IF(E34=0,,($E$9-E34)*$E$7*100/$E$9)</f>
        <v>0</v>
      </c>
      <c r="G34" s="23"/>
      <c r="H34" s="19">
        <f t="shared" ref="H34:H45" si="21">IF(G34=0,,($G$9-G34)*$G$7*100/$G$9)</f>
        <v>0</v>
      </c>
      <c r="I34" s="20"/>
      <c r="J34" s="19">
        <f t="shared" ref="J34:J45" si="22">IF(I34=0,,($I$9-I34)*$I$7*100/$I$9)</f>
        <v>0</v>
      </c>
      <c r="K34" s="20"/>
      <c r="L34" s="19">
        <f t="shared" ref="L34:L45" si="23">IF(K34=0,,($K$9-K34)*$K$7*100/$K$9)</f>
        <v>0</v>
      </c>
      <c r="M34" s="20"/>
      <c r="N34" s="19">
        <f t="shared" ref="N34:N45" si="24">IF(M34=0,,($M$9-M34)*$M$7*100/$M$9)</f>
        <v>0</v>
      </c>
      <c r="O34" s="20"/>
      <c r="P34" s="19">
        <f t="shared" ref="P34:P45" si="25">IF(O34=0,,($O$9-O34)*$O$7*100/$O$9)</f>
        <v>0</v>
      </c>
      <c r="Q34" s="20"/>
      <c r="R34" s="19">
        <f t="shared" ref="R34:R45" si="26">IF(Q34=0,,($Q$9-Q34)*$Q$7*100/$Q$9)</f>
        <v>0</v>
      </c>
      <c r="S34" s="20"/>
      <c r="T34" s="19">
        <f t="shared" ref="T34:T45" si="27">IF(S34=0,,($S$9-S34)*$S$7*100/$S$9)</f>
        <v>0</v>
      </c>
      <c r="U34" s="20"/>
      <c r="V34" s="19">
        <f t="shared" ref="V34:V45" si="28">IF(U34=0,,($U$9-U34)*$U$7*100/$U$9)</f>
        <v>0</v>
      </c>
      <c r="W34" s="20"/>
      <c r="X34" s="19">
        <f t="shared" ref="X34:X45" si="29">IF(W34=0,,($W$9-W34)*$W$7*100/$W$9)</f>
        <v>0</v>
      </c>
      <c r="Y34" s="20"/>
      <c r="Z34" s="19">
        <f t="shared" ref="Z34:Z45" si="30">IF(Y34=0,,($U$9-Y34)*$U$7*100/$U$9)</f>
        <v>0</v>
      </c>
      <c r="AA34" s="6"/>
      <c r="AB34" s="7">
        <f t="shared" ref="AB34:AB45" si="31">IF(AA34=0,,($AA$9-AA34)*$AA$7*100/$AA$9)</f>
        <v>0</v>
      </c>
      <c r="AC34" s="6"/>
      <c r="AD34" s="7">
        <f t="shared" ref="AD34:AD45" si="32">IF(AC34=0,,($AC$9-AC34)*$AC$7*100/$AC$9)</f>
        <v>0</v>
      </c>
      <c r="AE34" s="8">
        <f t="shared" ref="AE34:AE45" si="33">F34+H34+J34+L34+N34+P34+R34+T34+V34+X34+Z34+AB34+AD34</f>
        <v>0</v>
      </c>
      <c r="AF34" s="6">
        <f t="shared" ref="AF34:AF45" si="34">COUNTA(AC34,AA34,Y34,W34,U34,S34,Q34,K34,M34,G34,E34,I34,O34)</f>
        <v>0</v>
      </c>
      <c r="AG34" s="6">
        <f t="shared" ref="AG34:AG45" si="35">ROW(B34)-10</f>
        <v>24</v>
      </c>
      <c r="AH34" s="13">
        <f t="shared" ref="AH34:AH45" si="36">AF34/$G$3</f>
        <v>0</v>
      </c>
    </row>
    <row r="35" spans="1:34" x14ac:dyDescent="0.2">
      <c r="A35" s="5">
        <f t="shared" si="19"/>
        <v>25</v>
      </c>
      <c r="B35" s="6"/>
      <c r="C35" s="6"/>
      <c r="D35" s="6"/>
      <c r="E35" s="20"/>
      <c r="F35" s="19">
        <f t="shared" si="20"/>
        <v>0</v>
      </c>
      <c r="G35" s="20"/>
      <c r="H35" s="19">
        <f t="shared" si="21"/>
        <v>0</v>
      </c>
      <c r="I35" s="20"/>
      <c r="J35" s="19">
        <f t="shared" si="22"/>
        <v>0</v>
      </c>
      <c r="K35" s="20"/>
      <c r="L35" s="19">
        <f t="shared" si="23"/>
        <v>0</v>
      </c>
      <c r="M35" s="20"/>
      <c r="N35" s="19">
        <f t="shared" si="24"/>
        <v>0</v>
      </c>
      <c r="O35" s="20"/>
      <c r="P35" s="19">
        <f t="shared" si="25"/>
        <v>0</v>
      </c>
      <c r="Q35" s="20"/>
      <c r="R35" s="19">
        <f t="shared" si="26"/>
        <v>0</v>
      </c>
      <c r="S35" s="20"/>
      <c r="T35" s="19">
        <f t="shared" si="27"/>
        <v>0</v>
      </c>
      <c r="U35" s="20"/>
      <c r="V35" s="19">
        <f t="shared" si="28"/>
        <v>0</v>
      </c>
      <c r="W35" s="20"/>
      <c r="X35" s="19">
        <f t="shared" si="29"/>
        <v>0</v>
      </c>
      <c r="Y35" s="20"/>
      <c r="Z35" s="19">
        <f t="shared" si="30"/>
        <v>0</v>
      </c>
      <c r="AA35" s="6"/>
      <c r="AB35" s="7">
        <f t="shared" si="31"/>
        <v>0</v>
      </c>
      <c r="AC35" s="6"/>
      <c r="AD35" s="7">
        <f t="shared" si="32"/>
        <v>0</v>
      </c>
      <c r="AE35" s="8">
        <f t="shared" si="33"/>
        <v>0</v>
      </c>
      <c r="AF35" s="6">
        <f t="shared" si="34"/>
        <v>0</v>
      </c>
      <c r="AG35" s="6">
        <f t="shared" si="35"/>
        <v>25</v>
      </c>
      <c r="AH35" s="13">
        <f t="shared" si="36"/>
        <v>0</v>
      </c>
    </row>
    <row r="36" spans="1:34" x14ac:dyDescent="0.2">
      <c r="A36" s="5">
        <f t="shared" si="19"/>
        <v>26</v>
      </c>
      <c r="B36" s="6"/>
      <c r="C36" s="6"/>
      <c r="D36" s="6"/>
      <c r="E36" s="20"/>
      <c r="F36" s="19">
        <f t="shared" si="20"/>
        <v>0</v>
      </c>
      <c r="G36" s="20"/>
      <c r="H36" s="19">
        <f t="shared" si="21"/>
        <v>0</v>
      </c>
      <c r="I36" s="20"/>
      <c r="J36" s="19">
        <f t="shared" si="22"/>
        <v>0</v>
      </c>
      <c r="K36" s="20"/>
      <c r="L36" s="19">
        <f t="shared" si="23"/>
        <v>0</v>
      </c>
      <c r="M36" s="20"/>
      <c r="N36" s="19">
        <f t="shared" si="24"/>
        <v>0</v>
      </c>
      <c r="O36" s="20"/>
      <c r="P36" s="19">
        <f t="shared" si="25"/>
        <v>0</v>
      </c>
      <c r="Q36" s="20"/>
      <c r="R36" s="19">
        <f t="shared" si="26"/>
        <v>0</v>
      </c>
      <c r="S36" s="20"/>
      <c r="T36" s="19">
        <f t="shared" si="27"/>
        <v>0</v>
      </c>
      <c r="U36" s="20"/>
      <c r="V36" s="19">
        <f t="shared" si="28"/>
        <v>0</v>
      </c>
      <c r="W36" s="20"/>
      <c r="X36" s="19">
        <f t="shared" si="29"/>
        <v>0</v>
      </c>
      <c r="Y36" s="20"/>
      <c r="Z36" s="19">
        <f t="shared" si="30"/>
        <v>0</v>
      </c>
      <c r="AA36" s="6"/>
      <c r="AB36" s="7">
        <f t="shared" si="31"/>
        <v>0</v>
      </c>
      <c r="AC36" s="6"/>
      <c r="AD36" s="7">
        <f t="shared" si="32"/>
        <v>0</v>
      </c>
      <c r="AE36" s="8">
        <f t="shared" si="33"/>
        <v>0</v>
      </c>
      <c r="AF36" s="6">
        <f t="shared" si="34"/>
        <v>0</v>
      </c>
      <c r="AG36" s="6">
        <f t="shared" si="35"/>
        <v>26</v>
      </c>
      <c r="AH36" s="13">
        <f t="shared" si="36"/>
        <v>0</v>
      </c>
    </row>
    <row r="37" spans="1:34" x14ac:dyDescent="0.2">
      <c r="A37" s="5">
        <f t="shared" si="19"/>
        <v>27</v>
      </c>
      <c r="B37" s="6"/>
      <c r="C37" s="6"/>
      <c r="D37" s="6"/>
      <c r="E37" s="20"/>
      <c r="F37" s="19">
        <f t="shared" si="20"/>
        <v>0</v>
      </c>
      <c r="G37" s="20"/>
      <c r="H37" s="19">
        <f t="shared" si="21"/>
        <v>0</v>
      </c>
      <c r="I37" s="20"/>
      <c r="J37" s="19">
        <f t="shared" si="22"/>
        <v>0</v>
      </c>
      <c r="K37" s="20"/>
      <c r="L37" s="19">
        <f t="shared" si="23"/>
        <v>0</v>
      </c>
      <c r="M37" s="20"/>
      <c r="N37" s="19">
        <f t="shared" si="24"/>
        <v>0</v>
      </c>
      <c r="O37" s="20"/>
      <c r="P37" s="19">
        <f t="shared" si="25"/>
        <v>0</v>
      </c>
      <c r="Q37" s="20"/>
      <c r="R37" s="19">
        <f t="shared" si="26"/>
        <v>0</v>
      </c>
      <c r="S37" s="20"/>
      <c r="T37" s="19">
        <f t="shared" si="27"/>
        <v>0</v>
      </c>
      <c r="U37" s="20"/>
      <c r="V37" s="19">
        <f t="shared" si="28"/>
        <v>0</v>
      </c>
      <c r="W37" s="20"/>
      <c r="X37" s="19">
        <f t="shared" si="29"/>
        <v>0</v>
      </c>
      <c r="Y37" s="20"/>
      <c r="Z37" s="19">
        <f t="shared" si="30"/>
        <v>0</v>
      </c>
      <c r="AA37" s="6"/>
      <c r="AB37" s="7">
        <f t="shared" si="31"/>
        <v>0</v>
      </c>
      <c r="AC37" s="6"/>
      <c r="AD37" s="7">
        <f t="shared" si="32"/>
        <v>0</v>
      </c>
      <c r="AE37" s="8">
        <f t="shared" si="33"/>
        <v>0</v>
      </c>
      <c r="AF37" s="6">
        <f t="shared" si="34"/>
        <v>0</v>
      </c>
      <c r="AG37" s="6">
        <f t="shared" si="35"/>
        <v>27</v>
      </c>
      <c r="AH37" s="13">
        <f t="shared" si="36"/>
        <v>0</v>
      </c>
    </row>
    <row r="38" spans="1:34" x14ac:dyDescent="0.2">
      <c r="A38" s="5">
        <f t="shared" si="19"/>
        <v>28</v>
      </c>
      <c r="B38" s="6"/>
      <c r="C38" s="6"/>
      <c r="D38" s="6"/>
      <c r="E38" s="20"/>
      <c r="F38" s="19">
        <f t="shared" si="20"/>
        <v>0</v>
      </c>
      <c r="G38" s="20"/>
      <c r="H38" s="19">
        <f t="shared" si="21"/>
        <v>0</v>
      </c>
      <c r="I38" s="20"/>
      <c r="J38" s="19">
        <f t="shared" si="22"/>
        <v>0</v>
      </c>
      <c r="K38" s="20"/>
      <c r="L38" s="19">
        <f t="shared" si="23"/>
        <v>0</v>
      </c>
      <c r="M38" s="20"/>
      <c r="N38" s="19">
        <f t="shared" si="24"/>
        <v>0</v>
      </c>
      <c r="O38" s="20"/>
      <c r="P38" s="19">
        <f t="shared" si="25"/>
        <v>0</v>
      </c>
      <c r="Q38" s="20"/>
      <c r="R38" s="19">
        <f t="shared" si="26"/>
        <v>0</v>
      </c>
      <c r="S38" s="20"/>
      <c r="T38" s="19">
        <f t="shared" si="27"/>
        <v>0</v>
      </c>
      <c r="U38" s="20"/>
      <c r="V38" s="19">
        <f t="shared" si="28"/>
        <v>0</v>
      </c>
      <c r="W38" s="20"/>
      <c r="X38" s="19">
        <f t="shared" si="29"/>
        <v>0</v>
      </c>
      <c r="Y38" s="20"/>
      <c r="Z38" s="19">
        <f t="shared" si="30"/>
        <v>0</v>
      </c>
      <c r="AA38" s="6"/>
      <c r="AB38" s="7">
        <f t="shared" si="31"/>
        <v>0</v>
      </c>
      <c r="AC38" s="6"/>
      <c r="AD38" s="7">
        <f t="shared" si="32"/>
        <v>0</v>
      </c>
      <c r="AE38" s="8">
        <f t="shared" si="33"/>
        <v>0</v>
      </c>
      <c r="AF38" s="6">
        <f t="shared" si="34"/>
        <v>0</v>
      </c>
      <c r="AG38" s="6">
        <f t="shared" si="35"/>
        <v>28</v>
      </c>
      <c r="AH38" s="13">
        <f t="shared" si="36"/>
        <v>0</v>
      </c>
    </row>
    <row r="39" spans="1:34" x14ac:dyDescent="0.2">
      <c r="A39" s="5">
        <f t="shared" si="19"/>
        <v>29</v>
      </c>
      <c r="B39" s="6"/>
      <c r="C39" s="6"/>
      <c r="D39" s="6"/>
      <c r="E39" s="6"/>
      <c r="F39" s="7">
        <f t="shared" si="20"/>
        <v>0</v>
      </c>
      <c r="G39" s="6"/>
      <c r="H39" s="7">
        <f t="shared" si="21"/>
        <v>0</v>
      </c>
      <c r="I39" s="6"/>
      <c r="J39" s="19">
        <f t="shared" si="22"/>
        <v>0</v>
      </c>
      <c r="K39" s="6"/>
      <c r="L39" s="19">
        <f t="shared" si="23"/>
        <v>0</v>
      </c>
      <c r="M39" s="6"/>
      <c r="N39" s="19">
        <f t="shared" si="24"/>
        <v>0</v>
      </c>
      <c r="O39" s="6"/>
      <c r="P39" s="19">
        <f t="shared" si="25"/>
        <v>0</v>
      </c>
      <c r="Q39" s="6"/>
      <c r="R39" s="7">
        <f t="shared" si="26"/>
        <v>0</v>
      </c>
      <c r="S39" s="6"/>
      <c r="T39" s="7">
        <f t="shared" si="27"/>
        <v>0</v>
      </c>
      <c r="U39" s="6"/>
      <c r="V39" s="7">
        <f t="shared" si="28"/>
        <v>0</v>
      </c>
      <c r="W39" s="6"/>
      <c r="X39" s="7">
        <f t="shared" si="29"/>
        <v>0</v>
      </c>
      <c r="Y39" s="6"/>
      <c r="Z39" s="7">
        <f t="shared" si="30"/>
        <v>0</v>
      </c>
      <c r="AA39" s="6"/>
      <c r="AB39" s="7">
        <f t="shared" si="31"/>
        <v>0</v>
      </c>
      <c r="AC39" s="6"/>
      <c r="AD39" s="7">
        <f t="shared" si="32"/>
        <v>0</v>
      </c>
      <c r="AE39" s="8">
        <f t="shared" si="33"/>
        <v>0</v>
      </c>
      <c r="AF39" s="6">
        <f t="shared" si="34"/>
        <v>0</v>
      </c>
      <c r="AG39" s="6">
        <f t="shared" si="35"/>
        <v>29</v>
      </c>
      <c r="AH39" s="13">
        <f t="shared" si="36"/>
        <v>0</v>
      </c>
    </row>
    <row r="40" spans="1:34" x14ac:dyDescent="0.2">
      <c r="A40" s="5">
        <f t="shared" si="19"/>
        <v>30</v>
      </c>
      <c r="B40" s="6"/>
      <c r="C40" s="6"/>
      <c r="D40" s="6"/>
      <c r="E40" s="6"/>
      <c r="F40" s="7">
        <f t="shared" si="20"/>
        <v>0</v>
      </c>
      <c r="G40" s="6"/>
      <c r="H40" s="7">
        <f t="shared" si="21"/>
        <v>0</v>
      </c>
      <c r="I40" s="6"/>
      <c r="J40" s="19">
        <f t="shared" si="22"/>
        <v>0</v>
      </c>
      <c r="K40" s="6"/>
      <c r="L40" s="19">
        <f t="shared" si="23"/>
        <v>0</v>
      </c>
      <c r="M40" s="6"/>
      <c r="N40" s="19">
        <f t="shared" si="24"/>
        <v>0</v>
      </c>
      <c r="O40" s="6"/>
      <c r="P40" s="19">
        <f t="shared" si="25"/>
        <v>0</v>
      </c>
      <c r="Q40" s="6"/>
      <c r="R40" s="7">
        <f t="shared" si="26"/>
        <v>0</v>
      </c>
      <c r="S40" s="6"/>
      <c r="T40" s="7">
        <f t="shared" si="27"/>
        <v>0</v>
      </c>
      <c r="U40" s="6"/>
      <c r="V40" s="7">
        <f t="shared" si="28"/>
        <v>0</v>
      </c>
      <c r="W40" s="6"/>
      <c r="X40" s="7">
        <f t="shared" si="29"/>
        <v>0</v>
      </c>
      <c r="Y40" s="6"/>
      <c r="Z40" s="7">
        <f t="shared" si="30"/>
        <v>0</v>
      </c>
      <c r="AA40" s="6"/>
      <c r="AB40" s="7">
        <f t="shared" si="31"/>
        <v>0</v>
      </c>
      <c r="AC40" s="6"/>
      <c r="AD40" s="7">
        <f t="shared" si="32"/>
        <v>0</v>
      </c>
      <c r="AE40" s="8">
        <f t="shared" si="33"/>
        <v>0</v>
      </c>
      <c r="AF40" s="6">
        <f t="shared" si="34"/>
        <v>0</v>
      </c>
      <c r="AG40" s="6">
        <f t="shared" si="35"/>
        <v>30</v>
      </c>
      <c r="AH40" s="13">
        <f t="shared" si="36"/>
        <v>0</v>
      </c>
    </row>
    <row r="41" spans="1:34" x14ac:dyDescent="0.2">
      <c r="A41" s="5">
        <f t="shared" si="19"/>
        <v>31</v>
      </c>
      <c r="B41" s="6"/>
      <c r="C41" s="6"/>
      <c r="D41" s="6"/>
      <c r="E41" s="6"/>
      <c r="F41" s="7">
        <f t="shared" si="20"/>
        <v>0</v>
      </c>
      <c r="G41" s="6"/>
      <c r="H41" s="7">
        <f t="shared" si="21"/>
        <v>0</v>
      </c>
      <c r="I41" s="6"/>
      <c r="J41" s="19">
        <f t="shared" si="22"/>
        <v>0</v>
      </c>
      <c r="K41" s="6"/>
      <c r="L41" s="19">
        <f t="shared" si="23"/>
        <v>0</v>
      </c>
      <c r="M41" s="6"/>
      <c r="N41" s="19">
        <f t="shared" si="24"/>
        <v>0</v>
      </c>
      <c r="O41" s="6"/>
      <c r="P41" s="19">
        <f t="shared" si="25"/>
        <v>0</v>
      </c>
      <c r="Q41" s="6"/>
      <c r="R41" s="7">
        <f t="shared" si="26"/>
        <v>0</v>
      </c>
      <c r="S41" s="6"/>
      <c r="T41" s="7">
        <f t="shared" si="27"/>
        <v>0</v>
      </c>
      <c r="U41" s="6"/>
      <c r="V41" s="7">
        <f t="shared" si="28"/>
        <v>0</v>
      </c>
      <c r="W41" s="6"/>
      <c r="X41" s="7">
        <f t="shared" si="29"/>
        <v>0</v>
      </c>
      <c r="Y41" s="6"/>
      <c r="Z41" s="7">
        <f t="shared" si="30"/>
        <v>0</v>
      </c>
      <c r="AA41" s="6"/>
      <c r="AB41" s="7">
        <f t="shared" si="31"/>
        <v>0</v>
      </c>
      <c r="AC41" s="6"/>
      <c r="AD41" s="7">
        <f t="shared" si="32"/>
        <v>0</v>
      </c>
      <c r="AE41" s="8">
        <f t="shared" si="33"/>
        <v>0</v>
      </c>
      <c r="AF41" s="6">
        <f t="shared" si="34"/>
        <v>0</v>
      </c>
      <c r="AG41" s="6">
        <f t="shared" si="35"/>
        <v>31</v>
      </c>
      <c r="AH41" s="13">
        <f t="shared" si="36"/>
        <v>0</v>
      </c>
    </row>
    <row r="42" spans="1:34" x14ac:dyDescent="0.2">
      <c r="A42" s="5">
        <f t="shared" si="19"/>
        <v>32</v>
      </c>
      <c r="B42" s="6"/>
      <c r="C42" s="6"/>
      <c r="D42" s="6"/>
      <c r="E42" s="6"/>
      <c r="F42" s="7">
        <f t="shared" si="20"/>
        <v>0</v>
      </c>
      <c r="G42" s="6"/>
      <c r="H42" s="7">
        <f t="shared" si="21"/>
        <v>0</v>
      </c>
      <c r="I42" s="6"/>
      <c r="J42" s="19">
        <f t="shared" si="22"/>
        <v>0</v>
      </c>
      <c r="K42" s="6"/>
      <c r="L42" s="19">
        <f t="shared" si="23"/>
        <v>0</v>
      </c>
      <c r="M42" s="6"/>
      <c r="N42" s="19">
        <f t="shared" si="24"/>
        <v>0</v>
      </c>
      <c r="O42" s="6"/>
      <c r="P42" s="19">
        <f t="shared" si="25"/>
        <v>0</v>
      </c>
      <c r="Q42" s="6"/>
      <c r="R42" s="7">
        <f t="shared" si="26"/>
        <v>0</v>
      </c>
      <c r="S42" s="6"/>
      <c r="T42" s="7">
        <f t="shared" si="27"/>
        <v>0</v>
      </c>
      <c r="U42" s="6"/>
      <c r="V42" s="7">
        <f t="shared" si="28"/>
        <v>0</v>
      </c>
      <c r="W42" s="6"/>
      <c r="X42" s="7">
        <f t="shared" si="29"/>
        <v>0</v>
      </c>
      <c r="Y42" s="6"/>
      <c r="Z42" s="7">
        <f t="shared" si="30"/>
        <v>0</v>
      </c>
      <c r="AA42" s="6"/>
      <c r="AB42" s="7">
        <f t="shared" si="31"/>
        <v>0</v>
      </c>
      <c r="AC42" s="6"/>
      <c r="AD42" s="7">
        <f t="shared" si="32"/>
        <v>0</v>
      </c>
      <c r="AE42" s="8">
        <f t="shared" si="33"/>
        <v>0</v>
      </c>
      <c r="AF42" s="6">
        <f t="shared" si="34"/>
        <v>0</v>
      </c>
      <c r="AG42" s="6">
        <f t="shared" si="35"/>
        <v>32</v>
      </c>
      <c r="AH42" s="13">
        <f t="shared" si="36"/>
        <v>0</v>
      </c>
    </row>
    <row r="43" spans="1:34" x14ac:dyDescent="0.2">
      <c r="A43" s="5">
        <f t="shared" si="19"/>
        <v>33</v>
      </c>
      <c r="B43" s="6"/>
      <c r="C43" s="6"/>
      <c r="D43" s="6"/>
      <c r="E43" s="6"/>
      <c r="F43" s="7">
        <f t="shared" si="20"/>
        <v>0</v>
      </c>
      <c r="G43" s="6"/>
      <c r="H43" s="7">
        <f t="shared" si="21"/>
        <v>0</v>
      </c>
      <c r="I43" s="6"/>
      <c r="J43" s="19">
        <f t="shared" si="22"/>
        <v>0</v>
      </c>
      <c r="K43" s="6"/>
      <c r="L43" s="19">
        <f t="shared" si="23"/>
        <v>0</v>
      </c>
      <c r="M43" s="6"/>
      <c r="N43" s="19">
        <f t="shared" si="24"/>
        <v>0</v>
      </c>
      <c r="O43" s="6"/>
      <c r="P43" s="19">
        <f t="shared" si="25"/>
        <v>0</v>
      </c>
      <c r="Q43" s="6"/>
      <c r="R43" s="7">
        <f t="shared" si="26"/>
        <v>0</v>
      </c>
      <c r="S43" s="6"/>
      <c r="T43" s="7">
        <f t="shared" si="27"/>
        <v>0</v>
      </c>
      <c r="U43" s="6"/>
      <c r="V43" s="7">
        <f t="shared" si="28"/>
        <v>0</v>
      </c>
      <c r="W43" s="6"/>
      <c r="X43" s="7">
        <f t="shared" si="29"/>
        <v>0</v>
      </c>
      <c r="Y43" s="6"/>
      <c r="Z43" s="7">
        <f t="shared" si="30"/>
        <v>0</v>
      </c>
      <c r="AA43" s="6"/>
      <c r="AB43" s="7">
        <f t="shared" si="31"/>
        <v>0</v>
      </c>
      <c r="AC43" s="6"/>
      <c r="AD43" s="7">
        <f t="shared" si="32"/>
        <v>0</v>
      </c>
      <c r="AE43" s="8">
        <f t="shared" si="33"/>
        <v>0</v>
      </c>
      <c r="AF43" s="6">
        <f t="shared" si="34"/>
        <v>0</v>
      </c>
      <c r="AG43" s="6">
        <f t="shared" si="35"/>
        <v>33</v>
      </c>
      <c r="AH43" s="13">
        <f t="shared" si="36"/>
        <v>0</v>
      </c>
    </row>
    <row r="44" spans="1:34" x14ac:dyDescent="0.2">
      <c r="A44" s="5">
        <f t="shared" si="19"/>
        <v>34</v>
      </c>
      <c r="B44" s="6"/>
      <c r="C44" s="6"/>
      <c r="D44" s="6"/>
      <c r="E44" s="6"/>
      <c r="F44" s="7">
        <f t="shared" si="20"/>
        <v>0</v>
      </c>
      <c r="G44" s="6"/>
      <c r="H44" s="7">
        <f t="shared" si="21"/>
        <v>0</v>
      </c>
      <c r="I44" s="6"/>
      <c r="J44" s="19">
        <f t="shared" si="22"/>
        <v>0</v>
      </c>
      <c r="K44" s="6"/>
      <c r="L44" s="19">
        <f t="shared" si="23"/>
        <v>0</v>
      </c>
      <c r="M44" s="6"/>
      <c r="N44" s="19">
        <f t="shared" si="24"/>
        <v>0</v>
      </c>
      <c r="O44" s="6"/>
      <c r="P44" s="19">
        <f t="shared" si="25"/>
        <v>0</v>
      </c>
      <c r="Q44" s="6"/>
      <c r="R44" s="7">
        <f t="shared" si="26"/>
        <v>0</v>
      </c>
      <c r="S44" s="6"/>
      <c r="T44" s="7">
        <f t="shared" si="27"/>
        <v>0</v>
      </c>
      <c r="U44" s="6"/>
      <c r="V44" s="7">
        <f t="shared" si="28"/>
        <v>0</v>
      </c>
      <c r="W44" s="6"/>
      <c r="X44" s="7">
        <f t="shared" si="29"/>
        <v>0</v>
      </c>
      <c r="Y44" s="6"/>
      <c r="Z44" s="7">
        <f t="shared" si="30"/>
        <v>0</v>
      </c>
      <c r="AA44" s="6"/>
      <c r="AB44" s="7">
        <f t="shared" si="31"/>
        <v>0</v>
      </c>
      <c r="AC44" s="6"/>
      <c r="AD44" s="7">
        <f t="shared" si="32"/>
        <v>0</v>
      </c>
      <c r="AE44" s="8">
        <f t="shared" si="33"/>
        <v>0</v>
      </c>
      <c r="AF44" s="6">
        <f t="shared" si="34"/>
        <v>0</v>
      </c>
      <c r="AG44" s="6">
        <f t="shared" si="35"/>
        <v>34</v>
      </c>
      <c r="AH44" s="13">
        <f t="shared" si="36"/>
        <v>0</v>
      </c>
    </row>
    <row r="45" spans="1:34" x14ac:dyDescent="0.2">
      <c r="A45" s="5">
        <f t="shared" si="19"/>
        <v>35</v>
      </c>
      <c r="B45" s="6"/>
      <c r="C45" s="6"/>
      <c r="D45" s="6"/>
      <c r="E45" s="6"/>
      <c r="F45" s="7">
        <f t="shared" si="20"/>
        <v>0</v>
      </c>
      <c r="G45" s="6"/>
      <c r="H45" s="7">
        <f t="shared" si="21"/>
        <v>0</v>
      </c>
      <c r="I45" s="6"/>
      <c r="J45" s="19">
        <f t="shared" si="22"/>
        <v>0</v>
      </c>
      <c r="K45" s="6"/>
      <c r="L45" s="19">
        <f t="shared" si="23"/>
        <v>0</v>
      </c>
      <c r="M45" s="6"/>
      <c r="N45" s="19">
        <f t="shared" si="24"/>
        <v>0</v>
      </c>
      <c r="O45" s="6"/>
      <c r="P45" s="19">
        <f t="shared" si="25"/>
        <v>0</v>
      </c>
      <c r="Q45" s="6"/>
      <c r="R45" s="7">
        <f t="shared" si="26"/>
        <v>0</v>
      </c>
      <c r="S45" s="6"/>
      <c r="T45" s="7">
        <f t="shared" si="27"/>
        <v>0</v>
      </c>
      <c r="U45" s="6"/>
      <c r="V45" s="7">
        <f t="shared" si="28"/>
        <v>0</v>
      </c>
      <c r="W45" s="6"/>
      <c r="X45" s="7">
        <f t="shared" si="29"/>
        <v>0</v>
      </c>
      <c r="Y45" s="6"/>
      <c r="Z45" s="7">
        <f t="shared" si="30"/>
        <v>0</v>
      </c>
      <c r="AA45" s="6"/>
      <c r="AB45" s="7">
        <f t="shared" si="31"/>
        <v>0</v>
      </c>
      <c r="AC45" s="6"/>
      <c r="AD45" s="7">
        <f t="shared" si="32"/>
        <v>0</v>
      </c>
      <c r="AE45" s="8">
        <f t="shared" si="33"/>
        <v>0</v>
      </c>
      <c r="AF45" s="6">
        <f t="shared" si="34"/>
        <v>0</v>
      </c>
      <c r="AG45" s="6">
        <f t="shared" si="35"/>
        <v>35</v>
      </c>
      <c r="AH45" s="13">
        <f t="shared" si="36"/>
        <v>0</v>
      </c>
    </row>
    <row r="46" spans="1:34" x14ac:dyDescent="0.2">
      <c r="A46" s="37" t="s">
        <v>153</v>
      </c>
      <c r="B46" s="37"/>
      <c r="C46" s="38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8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6" t="s">
        <v>30</v>
      </c>
      <c r="B47" s="36"/>
      <c r="C47" s="36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0.44444444444444442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3">
    <sortCondition descending="1" ref="AE11:AE33"/>
  </sortState>
  <mergeCells count="57">
    <mergeCell ref="I6:J6"/>
    <mergeCell ref="K6:L6"/>
    <mergeCell ref="A1:H1"/>
    <mergeCell ref="E2:F2"/>
    <mergeCell ref="E3:F3"/>
    <mergeCell ref="E6:F6"/>
    <mergeCell ref="G6:H6"/>
    <mergeCell ref="O8:P8"/>
    <mergeCell ref="O9:P9"/>
    <mergeCell ref="U7:V7"/>
    <mergeCell ref="W7:X7"/>
    <mergeCell ref="Y7:Z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2" x14ac:dyDescent="0.2">
      <c r="E2" s="34" t="s">
        <v>27</v>
      </c>
      <c r="F2" s="34"/>
      <c r="G2" s="11">
        <f>COUNTA(B11:B56)</f>
        <v>46</v>
      </c>
    </row>
    <row r="3" spans="1:22" x14ac:dyDescent="0.2">
      <c r="E3" s="34" t="s">
        <v>28</v>
      </c>
      <c r="F3" s="34"/>
      <c r="G3" s="11">
        <f>COUNTA(G8:R8)</f>
        <v>3</v>
      </c>
    </row>
    <row r="4" spans="1:22" x14ac:dyDescent="0.2">
      <c r="A4" s="9"/>
      <c r="B4" s="42" t="s">
        <v>21</v>
      </c>
      <c r="C4" s="42"/>
      <c r="D4" s="3"/>
    </row>
    <row r="6" spans="1:22" x14ac:dyDescent="0.2">
      <c r="D6" s="1" t="s">
        <v>0</v>
      </c>
      <c r="E6" s="32" t="s">
        <v>255</v>
      </c>
      <c r="F6" s="32"/>
      <c r="G6" s="32" t="s">
        <v>418</v>
      </c>
      <c r="H6" s="32"/>
      <c r="I6" s="32" t="s">
        <v>546</v>
      </c>
      <c r="J6" s="32"/>
      <c r="K6" s="32" t="s">
        <v>558</v>
      </c>
      <c r="L6" s="32"/>
      <c r="M6" s="32"/>
      <c r="N6" s="32"/>
      <c r="O6" s="32"/>
      <c r="P6" s="32"/>
      <c r="Q6" s="32"/>
      <c r="R6" s="32"/>
    </row>
    <row r="7" spans="1:22" x14ac:dyDescent="0.2">
      <c r="D7" s="1" t="s">
        <v>10</v>
      </c>
      <c r="E7" s="30">
        <v>2</v>
      </c>
      <c r="F7" s="31"/>
      <c r="G7" s="30">
        <v>2</v>
      </c>
      <c r="H7" s="31"/>
      <c r="I7" s="30">
        <v>3</v>
      </c>
      <c r="J7" s="31"/>
      <c r="K7" s="30">
        <v>4</v>
      </c>
      <c r="L7" s="31"/>
      <c r="M7" s="30"/>
      <c r="N7" s="31"/>
      <c r="O7" s="30"/>
      <c r="P7" s="31"/>
      <c r="Q7" s="30"/>
      <c r="R7" s="31"/>
    </row>
    <row r="8" spans="1:22" x14ac:dyDescent="0.2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U8" s="11"/>
    </row>
    <row r="9" spans="1:22" x14ac:dyDescent="0.2">
      <c r="D9" s="1" t="s">
        <v>2</v>
      </c>
      <c r="E9" s="30">
        <v>24</v>
      </c>
      <c r="F9" s="31"/>
      <c r="G9" s="30">
        <v>28</v>
      </c>
      <c r="H9" s="31"/>
      <c r="I9" s="30">
        <v>43</v>
      </c>
      <c r="J9" s="31"/>
      <c r="K9" s="30">
        <v>207</v>
      </c>
      <c r="L9" s="31"/>
      <c r="M9" s="30"/>
      <c r="N9" s="31"/>
      <c r="O9" s="30"/>
      <c r="P9" s="31"/>
      <c r="Q9" s="30"/>
      <c r="R9" s="31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506</v>
      </c>
      <c r="C28" s="21" t="s">
        <v>507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39" t="s">
        <v>17</v>
      </c>
      <c r="B57" s="39"/>
      <c r="C57" s="40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1" t="s">
        <v>30</v>
      </c>
      <c r="B58" s="39"/>
      <c r="C58" s="40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  <mergeCell ref="I9:J9"/>
    <mergeCell ref="K9:L9"/>
    <mergeCell ref="M9:N9"/>
    <mergeCell ref="Q9:R9"/>
    <mergeCell ref="O9:P9"/>
    <mergeCell ref="I8:J8"/>
    <mergeCell ref="K8:L8"/>
    <mergeCell ref="M8:N8"/>
    <mergeCell ref="Q8:R8"/>
    <mergeCell ref="O8:P8"/>
    <mergeCell ref="Q6:R6"/>
    <mergeCell ref="G7:H7"/>
    <mergeCell ref="I7:J7"/>
    <mergeCell ref="K7:L7"/>
    <mergeCell ref="M7:N7"/>
    <mergeCell ref="Q7:R7"/>
    <mergeCell ref="O6:P6"/>
    <mergeCell ref="O7:P7"/>
    <mergeCell ref="A1:N1"/>
    <mergeCell ref="G6:H6"/>
    <mergeCell ref="I6:J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2026-03-22T14:50:20Z</dcterms:modified>
</cp:coreProperties>
</file>